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W:\AssessoriaTecnica\BALANÇO SOCIAL\BALANÇO SOCIAL 18\"/>
    </mc:Choice>
  </mc:AlternateContent>
  <bookViews>
    <workbookView xWindow="0" yWindow="0" windowWidth="23040" windowHeight="7752" tabRatio="924" firstSheet="2" activeTab="30"/>
  </bookViews>
  <sheets>
    <sheet name="CÁLCULOS" sheetId="3" state="hidden" r:id="rId1"/>
    <sheet name="CÁLCULOS2" sheetId="19" state="hidden" r:id="rId2"/>
    <sheet name="ÍNDICE" sheetId="52" r:id="rId3"/>
    <sheet name="1" sheetId="4" r:id="rId4"/>
    <sheet name="2" sheetId="6" r:id="rId5"/>
    <sheet name="3" sheetId="8" r:id="rId6"/>
    <sheet name="4" sheetId="48" r:id="rId7"/>
    <sheet name="5" sheetId="10" r:id="rId8"/>
    <sheet name="6" sheetId="11" r:id="rId9"/>
    <sheet name="7" sheetId="14" r:id="rId10"/>
    <sheet name="8" sheetId="49" r:id="rId11"/>
    <sheet name="9" sheetId="22" r:id="rId12"/>
    <sheet name="10" sheetId="28" r:id="rId13"/>
    <sheet name="11" sheetId="29" r:id="rId14"/>
    <sheet name="12" sheetId="30" r:id="rId15"/>
    <sheet name="13" sheetId="47" r:id="rId16"/>
    <sheet name="14" sheetId="50" r:id="rId17"/>
    <sheet name="14.1" sheetId="31" r:id="rId18"/>
    <sheet name="15" sheetId="32" r:id="rId19"/>
    <sheet name="16" sheetId="33" r:id="rId20"/>
    <sheet name="17" sheetId="42" r:id="rId21"/>
    <sheet name="18 e 18.1" sheetId="16" r:id="rId22"/>
    <sheet name="18.2 e 18.3" sheetId="40" r:id="rId23"/>
    <sheet name="19 e 20" sheetId="44" r:id="rId24"/>
    <sheet name="21 " sheetId="45" r:id="rId25"/>
    <sheet name="22" sheetId="35" r:id="rId26"/>
    <sheet name="23 a 26" sheetId="36" r:id="rId27"/>
    <sheet name="27" sheetId="37" r:id="rId28"/>
    <sheet name="28 e 29" sheetId="38" r:id="rId29"/>
    <sheet name="30" sheetId="46" r:id="rId30"/>
    <sheet name="31 e 32" sheetId="41" r:id="rId31"/>
  </sheets>
  <definedNames>
    <definedName name="_xlnm.Print_Area" localSheetId="3">'1'!$B$2:$P$34</definedName>
    <definedName name="_xlnm.Print_Area" localSheetId="12">'10'!$B$2:$M$14</definedName>
    <definedName name="_xlnm.Print_Area" localSheetId="13">'11'!$B$1:$P$31</definedName>
    <definedName name="_xlnm.Print_Area" localSheetId="14">'12'!$B$2:$N$32</definedName>
    <definedName name="_xlnm.Print_Area" localSheetId="15">'13'!$A$2:$AD$29</definedName>
    <definedName name="_xlnm.Print_Area" localSheetId="16">'14'!$B$2:$N$24</definedName>
    <definedName name="_xlnm.Print_Area" localSheetId="17">'14.1'!$B$2:$N$15</definedName>
    <definedName name="_xlnm.Print_Area" localSheetId="18">'15'!$B$2:$N$49</definedName>
    <definedName name="_xlnm.Print_Area" localSheetId="20">'17'!$B$2:$K$47</definedName>
    <definedName name="_xlnm.Print_Area" localSheetId="21">'18 e 18.1'!$B$2:$D$34</definedName>
    <definedName name="_xlnm.Print_Area" localSheetId="22">'18.2 e 18.3'!$B$3:$E$50</definedName>
    <definedName name="_xlnm.Print_Area" localSheetId="23">'19 e 20'!$H$2:$V$30</definedName>
    <definedName name="_xlnm.Print_Area" localSheetId="4">'2'!$B$2:$O$50</definedName>
    <definedName name="_xlnm.Print_Area" localSheetId="24">'21 '!$B$2:$E$23</definedName>
    <definedName name="_xlnm.Print_Area" localSheetId="25">'22'!$B$2:$E$16</definedName>
    <definedName name="_xlnm.Print_Area" localSheetId="26">'23 a 26'!$A$2:$D$50</definedName>
    <definedName name="_xlnm.Print_Area" localSheetId="27">'27'!$B$2:$H$10</definedName>
    <definedName name="_xlnm.Print_Area" localSheetId="28">'28 e 29'!$B$2:$M$25</definedName>
    <definedName name="_xlnm.Print_Area" localSheetId="5">'3'!$B$2:$N$47</definedName>
    <definedName name="_xlnm.Print_Area" localSheetId="29">'30'!$A$1:$D$23</definedName>
    <definedName name="_xlnm.Print_Area" localSheetId="30">'31 e 32'!$B$2:$I$33</definedName>
    <definedName name="_xlnm.Print_Area" localSheetId="6">'4'!$B$2:$O$43</definedName>
    <definedName name="_xlnm.Print_Area" localSheetId="7">'5'!$B$2:$N$19</definedName>
    <definedName name="_xlnm.Print_Area" localSheetId="8">'6'!$B$2:$N$50</definedName>
    <definedName name="_xlnm.Print_Area" localSheetId="10">'8'!$B$2:$O$44</definedName>
    <definedName name="_xlnm.Print_Area" localSheetId="11">'9'!$B$2:$N$56</definedName>
    <definedName name="_xlnm.Print_Area" localSheetId="0">CÁLCULOS!$B$2:$P$28</definedName>
    <definedName name="_xlnm.Print_Area" localSheetId="1">CÁLCULOS2!#REF!</definedName>
    <definedName name="_xlnm.Print_Area" localSheetId="2">ÍNDICE!$A$2:$G$54</definedName>
  </definedNames>
  <calcPr calcId="162913"/>
</workbook>
</file>

<file path=xl/calcChain.xml><?xml version="1.0" encoding="utf-8"?>
<calcChain xmlns="http://schemas.openxmlformats.org/spreadsheetml/2006/main">
  <c r="D11" i="46" l="1"/>
  <c r="I16" i="33" l="1"/>
  <c r="H9" i="37" l="1"/>
  <c r="H7" i="37"/>
  <c r="H8" i="37"/>
  <c r="O21" i="48"/>
  <c r="O20" i="48"/>
  <c r="O22" i="48"/>
  <c r="N17" i="50" l="1"/>
  <c r="J18" i="50"/>
  <c r="H24" i="50"/>
  <c r="J24" i="50"/>
  <c r="N22" i="50"/>
  <c r="M29" i="44" l="1"/>
  <c r="M23" i="44"/>
  <c r="I28" i="33" l="1"/>
  <c r="D28" i="33"/>
  <c r="D19" i="40" l="1"/>
  <c r="D14" i="16"/>
  <c r="D18" i="41" l="1"/>
  <c r="AD21" i="47"/>
  <c r="AD22" i="47"/>
  <c r="AD18" i="47"/>
  <c r="AA29" i="47"/>
  <c r="AA28" i="47"/>
  <c r="AA27" i="47"/>
  <c r="AB27" i="47"/>
  <c r="J18" i="11" l="1"/>
  <c r="N18" i="11" s="1"/>
  <c r="J17" i="11"/>
  <c r="I15" i="4" l="1"/>
  <c r="M15" i="4"/>
  <c r="J25" i="30" l="1"/>
  <c r="J28" i="30"/>
  <c r="J27" i="30"/>
  <c r="F31" i="11"/>
  <c r="J33" i="6"/>
  <c r="J12" i="6"/>
  <c r="D34" i="16" l="1"/>
  <c r="G9" i="50" l="1"/>
  <c r="F9" i="50"/>
  <c r="J24" i="29" l="1"/>
  <c r="J23" i="29"/>
  <c r="G46" i="32" l="1"/>
  <c r="K31" i="32"/>
  <c r="J20" i="48" l="1"/>
  <c r="J35" i="8"/>
  <c r="I19" i="32" l="1"/>
  <c r="G48" i="32"/>
  <c r="L19" i="29" l="1"/>
  <c r="J48" i="22" l="1"/>
  <c r="J47" i="22"/>
  <c r="N47" i="22" s="1"/>
  <c r="J44" i="22"/>
  <c r="Z9" i="47" l="1"/>
  <c r="D16" i="33" l="1"/>
  <c r="J8" i="31"/>
  <c r="N8" i="31" s="1"/>
  <c r="I14" i="31"/>
  <c r="AC14" i="47" l="1"/>
  <c r="J34" i="8"/>
  <c r="K12" i="8"/>
  <c r="M37" i="48" l="1"/>
  <c r="N37" i="48"/>
  <c r="L37" i="48"/>
  <c r="I12" i="31" l="1"/>
  <c r="G15" i="50" l="1"/>
  <c r="I9" i="31"/>
  <c r="I13" i="31"/>
  <c r="I15" i="31" s="1"/>
  <c r="N7" i="50" l="1"/>
  <c r="J8" i="50"/>
  <c r="N8" i="50" s="1"/>
  <c r="E9" i="50"/>
  <c r="I9" i="50"/>
  <c r="K9" i="50"/>
  <c r="L9" i="50"/>
  <c r="M9" i="50"/>
  <c r="J10" i="50"/>
  <c r="N10" i="50" s="1"/>
  <c r="J11" i="50"/>
  <c r="N11" i="50"/>
  <c r="E12" i="50"/>
  <c r="F12" i="50"/>
  <c r="G12" i="50"/>
  <c r="H12" i="50"/>
  <c r="I12" i="50"/>
  <c r="K12" i="50"/>
  <c r="L12" i="50"/>
  <c r="M12" i="50"/>
  <c r="J13" i="50"/>
  <c r="N13" i="50" s="1"/>
  <c r="J14" i="50"/>
  <c r="N14" i="50" s="1"/>
  <c r="E15" i="50"/>
  <c r="F15" i="50"/>
  <c r="H15" i="50"/>
  <c r="I15" i="50"/>
  <c r="K15" i="50"/>
  <c r="L15" i="50"/>
  <c r="M15" i="50"/>
  <c r="J16" i="50"/>
  <c r="N16" i="50" s="1"/>
  <c r="E18" i="50"/>
  <c r="F18" i="50"/>
  <c r="G18" i="50"/>
  <c r="K18" i="50"/>
  <c r="L18" i="50"/>
  <c r="M18" i="50"/>
  <c r="J19" i="50"/>
  <c r="N19" i="50" s="1"/>
  <c r="J20" i="50"/>
  <c r="N20" i="50" s="1"/>
  <c r="F21" i="50"/>
  <c r="G21" i="50"/>
  <c r="H21" i="50"/>
  <c r="I21" i="50"/>
  <c r="K21" i="50"/>
  <c r="L21" i="50"/>
  <c r="M21" i="50"/>
  <c r="E22" i="50"/>
  <c r="F22" i="50"/>
  <c r="F24" i="50" s="1"/>
  <c r="G22" i="50"/>
  <c r="K22" i="50"/>
  <c r="L22" i="50"/>
  <c r="M22" i="50"/>
  <c r="E23" i="50"/>
  <c r="I23" i="50"/>
  <c r="K23" i="50"/>
  <c r="L23" i="50"/>
  <c r="M23" i="50"/>
  <c r="I24" i="50" l="1"/>
  <c r="N21" i="50"/>
  <c r="N15" i="50"/>
  <c r="K24" i="50"/>
  <c r="N18" i="50"/>
  <c r="N12" i="50"/>
  <c r="M24" i="50"/>
  <c r="J15" i="50"/>
  <c r="J21" i="50"/>
  <c r="L24" i="50"/>
  <c r="E24" i="50"/>
  <c r="J12" i="50"/>
  <c r="G24" i="50"/>
  <c r="N23" i="50" l="1"/>
  <c r="N24" i="50" s="1"/>
  <c r="D32" i="40"/>
  <c r="J45" i="22" l="1"/>
  <c r="N45" i="22" s="1"/>
  <c r="J42" i="22"/>
  <c r="N42" i="22" s="1"/>
  <c r="J41" i="22"/>
  <c r="N41" i="22" s="1"/>
  <c r="J39" i="22"/>
  <c r="N39" i="22" s="1"/>
  <c r="J38" i="22"/>
  <c r="N44" i="22"/>
  <c r="N38" i="22"/>
  <c r="N43" i="22" l="1"/>
  <c r="M31" i="30"/>
  <c r="M30" i="30"/>
  <c r="L31" i="30"/>
  <c r="L30" i="30"/>
  <c r="K31" i="30"/>
  <c r="K30" i="30"/>
  <c r="I31" i="30"/>
  <c r="I30" i="30"/>
  <c r="H31" i="30"/>
  <c r="H30" i="30"/>
  <c r="G31" i="30"/>
  <c r="G30" i="30"/>
  <c r="F31" i="30"/>
  <c r="F30" i="30"/>
  <c r="E31" i="30"/>
  <c r="E30" i="30"/>
  <c r="I21" i="4" l="1"/>
  <c r="I20" i="4"/>
  <c r="J32" i="8"/>
  <c r="I22" i="4" l="1"/>
  <c r="F28" i="11"/>
  <c r="AC28" i="47" l="1"/>
  <c r="AB28" i="47"/>
  <c r="AC27" i="47"/>
  <c r="Y28" i="47"/>
  <c r="X28" i="47"/>
  <c r="W28" i="47"/>
  <c r="Y27" i="47"/>
  <c r="X27" i="47"/>
  <c r="W27" i="47"/>
  <c r="V28" i="47"/>
  <c r="V27" i="47"/>
  <c r="U28" i="47"/>
  <c r="U27" i="47"/>
  <c r="Z28" i="47" l="1"/>
  <c r="Z27" i="47"/>
  <c r="J14" i="8"/>
  <c r="N14" i="8" s="1"/>
  <c r="J13" i="8"/>
  <c r="N13" i="8" s="1"/>
  <c r="J38" i="6"/>
  <c r="O38" i="6" s="1"/>
  <c r="G43" i="32" l="1"/>
  <c r="L13" i="32"/>
  <c r="K23" i="30"/>
  <c r="J31" i="8"/>
  <c r="K14" i="44" l="1"/>
  <c r="K51" i="22" l="1"/>
  <c r="K50" i="22"/>
  <c r="K33" i="8"/>
  <c r="K30" i="8"/>
  <c r="N32" i="8"/>
  <c r="I21" i="8"/>
  <c r="K45" i="6"/>
  <c r="K44" i="6"/>
  <c r="AC26" i="47"/>
  <c r="J17" i="29"/>
  <c r="N17" i="29" s="1"/>
  <c r="J23" i="48"/>
  <c r="O23" i="48" s="1"/>
  <c r="G30" i="14"/>
  <c r="H30" i="14"/>
  <c r="K30" i="14"/>
  <c r="L30" i="14"/>
  <c r="G29" i="14"/>
  <c r="K29" i="14"/>
  <c r="L29" i="14"/>
  <c r="N39" i="48"/>
  <c r="M39" i="48"/>
  <c r="L39" i="48"/>
  <c r="K39" i="48"/>
  <c r="I39" i="48"/>
  <c r="H39" i="48"/>
  <c r="G39" i="48"/>
  <c r="F39" i="48"/>
  <c r="F38" i="48"/>
  <c r="I38" i="48"/>
  <c r="H38" i="48"/>
  <c r="G38" i="48"/>
  <c r="E38" i="48"/>
  <c r="J38" i="32"/>
  <c r="N38" i="32" s="1"/>
  <c r="J45" i="32"/>
  <c r="N45" i="32" s="1"/>
  <c r="J44" i="32"/>
  <c r="J42" i="32"/>
  <c r="N42" i="32" s="1"/>
  <c r="J41" i="32"/>
  <c r="N41" i="32" s="1"/>
  <c r="J29" i="32"/>
  <c r="N29" i="32" s="1"/>
  <c r="J39" i="32"/>
  <c r="N39" i="32" s="1"/>
  <c r="M27" i="29"/>
  <c r="M26" i="29"/>
  <c r="L27" i="29"/>
  <c r="L26" i="29"/>
  <c r="K27" i="29"/>
  <c r="K26" i="29"/>
  <c r="G26" i="29"/>
  <c r="I27" i="29"/>
  <c r="I26" i="29"/>
  <c r="H27" i="29"/>
  <c r="H26" i="29"/>
  <c r="G27" i="29"/>
  <c r="F27" i="29"/>
  <c r="F26" i="29"/>
  <c r="I50" i="22"/>
  <c r="H50" i="22"/>
  <c r="G50" i="22"/>
  <c r="L50" i="22"/>
  <c r="L52" i="22" s="1"/>
  <c r="F50" i="22"/>
  <c r="M50" i="22"/>
  <c r="I51" i="22"/>
  <c r="H51" i="22"/>
  <c r="G51" i="22"/>
  <c r="L51" i="22"/>
  <c r="J18" i="29"/>
  <c r="N18" i="29" s="1"/>
  <c r="M38" i="48"/>
  <c r="L38" i="48"/>
  <c r="K38" i="48"/>
  <c r="I10" i="48"/>
  <c r="J10" i="48" s="1"/>
  <c r="H13" i="48"/>
  <c r="I13" i="48"/>
  <c r="H16" i="48"/>
  <c r="I16" i="48"/>
  <c r="H19" i="48"/>
  <c r="G19" i="48"/>
  <c r="I19" i="48"/>
  <c r="G22" i="48"/>
  <c r="H22" i="48"/>
  <c r="I22" i="48"/>
  <c r="G25" i="48"/>
  <c r="H25" i="48"/>
  <c r="I25" i="48"/>
  <c r="G28" i="48"/>
  <c r="H28" i="48"/>
  <c r="G31" i="48"/>
  <c r="H31" i="48"/>
  <c r="I31" i="48"/>
  <c r="G34" i="48"/>
  <c r="G37" i="48"/>
  <c r="J37" i="48" s="1"/>
  <c r="N31" i="48"/>
  <c r="N10" i="48"/>
  <c r="J35" i="48"/>
  <c r="O35" i="48" s="1"/>
  <c r="O8" i="48"/>
  <c r="J11" i="48"/>
  <c r="O11" i="48" s="1"/>
  <c r="J14" i="48"/>
  <c r="O14" i="48" s="1"/>
  <c r="J17" i="48"/>
  <c r="O17" i="48" s="1"/>
  <c r="J26" i="48"/>
  <c r="O26" i="48" s="1"/>
  <c r="J29" i="48"/>
  <c r="O29" i="48" s="1"/>
  <c r="J32" i="48"/>
  <c r="O32" i="48" s="1"/>
  <c r="J36" i="48"/>
  <c r="J33" i="48"/>
  <c r="O33" i="48" s="1"/>
  <c r="J9" i="48"/>
  <c r="O9" i="48" s="1"/>
  <c r="J12" i="48"/>
  <c r="O12" i="48" s="1"/>
  <c r="J15" i="48"/>
  <c r="O15" i="48" s="1"/>
  <c r="J18" i="48"/>
  <c r="O18" i="48" s="1"/>
  <c r="J21" i="48"/>
  <c r="J24" i="48"/>
  <c r="O24" i="48" s="1"/>
  <c r="J27" i="48"/>
  <c r="O27" i="48" s="1"/>
  <c r="J30" i="48"/>
  <c r="O30" i="48" s="1"/>
  <c r="H34" i="48"/>
  <c r="F31" i="48"/>
  <c r="I28" i="48"/>
  <c r="E10" i="48"/>
  <c r="K26" i="4"/>
  <c r="K27" i="4"/>
  <c r="K25" i="4"/>
  <c r="K22" i="4"/>
  <c r="K19" i="4"/>
  <c r="K16" i="4"/>
  <c r="K13" i="4"/>
  <c r="I12" i="4"/>
  <c r="I11" i="4"/>
  <c r="I8" i="4"/>
  <c r="M8" i="4" s="1"/>
  <c r="E27" i="4"/>
  <c r="I9" i="4"/>
  <c r="J27" i="4"/>
  <c r="L27" i="4"/>
  <c r="E32" i="3" s="1"/>
  <c r="E26" i="4"/>
  <c r="E28" i="4" s="1"/>
  <c r="D26" i="4"/>
  <c r="D28" i="4" s="1"/>
  <c r="D6" i="3" s="1"/>
  <c r="J26" i="4"/>
  <c r="L26" i="4"/>
  <c r="L28" i="4" s="1"/>
  <c r="D7" i="3" s="1"/>
  <c r="M17" i="10"/>
  <c r="M18" i="10"/>
  <c r="L17" i="10"/>
  <c r="L18" i="10"/>
  <c r="K17" i="10"/>
  <c r="K18" i="10"/>
  <c r="G18" i="10"/>
  <c r="J12" i="10"/>
  <c r="N12" i="10" s="1"/>
  <c r="G36" i="8"/>
  <c r="H36" i="8"/>
  <c r="I36" i="8"/>
  <c r="G33" i="8"/>
  <c r="H33" i="8"/>
  <c r="I33" i="8"/>
  <c r="G30" i="8"/>
  <c r="H30" i="8"/>
  <c r="I30" i="8"/>
  <c r="G12" i="8"/>
  <c r="H12" i="8"/>
  <c r="I12" i="8"/>
  <c r="G37" i="8"/>
  <c r="G38" i="8"/>
  <c r="H38" i="8"/>
  <c r="H37" i="8"/>
  <c r="I37" i="8"/>
  <c r="I38" i="8"/>
  <c r="G27" i="8"/>
  <c r="H27" i="8"/>
  <c r="I27" i="8"/>
  <c r="G21" i="8"/>
  <c r="H21" i="8"/>
  <c r="G18" i="8"/>
  <c r="H18" i="8"/>
  <c r="H15" i="8"/>
  <c r="G15" i="8"/>
  <c r="G45" i="6"/>
  <c r="H45" i="6"/>
  <c r="I45" i="6"/>
  <c r="G44" i="6"/>
  <c r="H44" i="6"/>
  <c r="I44" i="6"/>
  <c r="J39" i="6"/>
  <c r="O39" i="6" s="1"/>
  <c r="O40" i="6" s="1"/>
  <c r="J35" i="6"/>
  <c r="O35" i="6" s="1"/>
  <c r="J36" i="6"/>
  <c r="O36" i="6" s="1"/>
  <c r="J29" i="6"/>
  <c r="O29" i="6" s="1"/>
  <c r="J30" i="6"/>
  <c r="O30" i="6" s="1"/>
  <c r="J26" i="6"/>
  <c r="O26" i="6" s="1"/>
  <c r="J27" i="6"/>
  <c r="O27" i="6" s="1"/>
  <c r="J23" i="6"/>
  <c r="O23" i="6" s="1"/>
  <c r="J24" i="6"/>
  <c r="O24" i="6" s="1"/>
  <c r="J20" i="6"/>
  <c r="J21" i="6"/>
  <c r="J18" i="6"/>
  <c r="O18" i="6" s="1"/>
  <c r="J17" i="6"/>
  <c r="O17" i="6" s="1"/>
  <c r="J29" i="8"/>
  <c r="N29" i="8" s="1"/>
  <c r="O33" i="6"/>
  <c r="J15" i="32"/>
  <c r="N15" i="32" s="1"/>
  <c r="J14" i="32"/>
  <c r="N14" i="32" s="1"/>
  <c r="J12" i="32"/>
  <c r="N12" i="32" s="1"/>
  <c r="J11" i="32"/>
  <c r="N11" i="32" s="1"/>
  <c r="J9" i="32"/>
  <c r="N9" i="32" s="1"/>
  <c r="J8" i="32"/>
  <c r="N8" i="32" s="1"/>
  <c r="K15" i="31"/>
  <c r="J10" i="31"/>
  <c r="N10" i="31" s="1"/>
  <c r="J7" i="31"/>
  <c r="N7" i="31" s="1"/>
  <c r="Z24" i="47"/>
  <c r="AD24" i="47" s="1"/>
  <c r="Z21" i="47"/>
  <c r="Z19" i="47"/>
  <c r="Z18" i="47"/>
  <c r="Z16" i="47"/>
  <c r="Z15" i="47"/>
  <c r="Z13" i="47"/>
  <c r="AD13" i="47" s="1"/>
  <c r="Z12" i="47"/>
  <c r="Z10" i="47"/>
  <c r="AD10" i="47" s="1"/>
  <c r="AD9" i="47"/>
  <c r="N28" i="30"/>
  <c r="N27" i="30"/>
  <c r="J26" i="30"/>
  <c r="J24" i="30"/>
  <c r="N24" i="30" s="1"/>
  <c r="J21" i="30"/>
  <c r="N21" i="30" s="1"/>
  <c r="J22" i="30"/>
  <c r="N22" i="30" s="1"/>
  <c r="J19" i="30"/>
  <c r="N19" i="30" s="1"/>
  <c r="J18" i="30"/>
  <c r="N18" i="30" s="1"/>
  <c r="J16" i="30"/>
  <c r="J17" i="30" s="1"/>
  <c r="J15" i="30"/>
  <c r="N15" i="30" s="1"/>
  <c r="J9" i="30"/>
  <c r="N9" i="30" s="1"/>
  <c r="J10" i="30"/>
  <c r="K19" i="29"/>
  <c r="J20" i="29"/>
  <c r="J14" i="29"/>
  <c r="J12" i="29"/>
  <c r="N12" i="29" s="1"/>
  <c r="J11" i="29"/>
  <c r="N11" i="29" s="1"/>
  <c r="J10" i="29"/>
  <c r="J9" i="29"/>
  <c r="N9" i="29" s="1"/>
  <c r="J8" i="29"/>
  <c r="N8" i="29"/>
  <c r="J21" i="29"/>
  <c r="N21" i="29" s="1"/>
  <c r="L14" i="28"/>
  <c r="K14" i="28"/>
  <c r="J14" i="28"/>
  <c r="I13" i="28"/>
  <c r="M13" i="28" s="1"/>
  <c r="I12" i="28"/>
  <c r="I10" i="28"/>
  <c r="M10" i="28" s="1"/>
  <c r="I9" i="28"/>
  <c r="J20" i="22"/>
  <c r="N20" i="22" s="1"/>
  <c r="J18" i="22"/>
  <c r="N18" i="22" s="1"/>
  <c r="J17" i="22"/>
  <c r="N17" i="22" s="1"/>
  <c r="J15" i="22"/>
  <c r="N15" i="22" s="1"/>
  <c r="J14" i="22"/>
  <c r="N14" i="22" s="1"/>
  <c r="J12" i="22"/>
  <c r="J11" i="22"/>
  <c r="N11" i="22" s="1"/>
  <c r="C27" i="19" s="1"/>
  <c r="J9" i="22"/>
  <c r="J8" i="22"/>
  <c r="N8" i="22"/>
  <c r="J17" i="49"/>
  <c r="N17" i="49" s="1"/>
  <c r="J15" i="49"/>
  <c r="N15" i="49" s="1"/>
  <c r="J14" i="49"/>
  <c r="J12" i="49"/>
  <c r="N12" i="49" s="1"/>
  <c r="J11" i="49"/>
  <c r="J9" i="49"/>
  <c r="N9" i="49" s="1"/>
  <c r="J8" i="49"/>
  <c r="N26" i="49"/>
  <c r="N20" i="49"/>
  <c r="N18" i="49"/>
  <c r="N14" i="49"/>
  <c r="N11" i="49"/>
  <c r="N8" i="49"/>
  <c r="H29" i="14"/>
  <c r="H31" i="14" s="1"/>
  <c r="J27" i="14"/>
  <c r="N27" i="14" s="1"/>
  <c r="J26" i="14"/>
  <c r="N26" i="14" s="1"/>
  <c r="J24" i="14"/>
  <c r="J23" i="14"/>
  <c r="N23" i="14"/>
  <c r="J21" i="14"/>
  <c r="J20" i="14"/>
  <c r="N20" i="14" s="1"/>
  <c r="J18" i="14"/>
  <c r="N18" i="14" s="1"/>
  <c r="J17" i="14"/>
  <c r="N17" i="14" s="1"/>
  <c r="J15" i="14"/>
  <c r="N15" i="14" s="1"/>
  <c r="J14" i="14"/>
  <c r="J12" i="14"/>
  <c r="N12" i="14" s="1"/>
  <c r="J11" i="14"/>
  <c r="N11" i="14"/>
  <c r="J9" i="14"/>
  <c r="N9" i="14" s="1"/>
  <c r="J8" i="14"/>
  <c r="N8" i="14" s="1"/>
  <c r="J15" i="10"/>
  <c r="N15" i="10" s="1"/>
  <c r="J14" i="10"/>
  <c r="J16" i="10" s="1"/>
  <c r="J11" i="10"/>
  <c r="N11" i="10" s="1"/>
  <c r="J9" i="10"/>
  <c r="J8" i="10"/>
  <c r="N8" i="10" s="1"/>
  <c r="N38" i="48"/>
  <c r="J8" i="48"/>
  <c r="N34" i="8"/>
  <c r="N35" i="8"/>
  <c r="N31" i="8"/>
  <c r="J28" i="8"/>
  <c r="N28" i="8" s="1"/>
  <c r="J26" i="8"/>
  <c r="N26" i="8" s="1"/>
  <c r="J25" i="8"/>
  <c r="N25" i="8" s="1"/>
  <c r="J23" i="8"/>
  <c r="N23" i="8" s="1"/>
  <c r="J22" i="8"/>
  <c r="N22" i="8" s="1"/>
  <c r="J20" i="8"/>
  <c r="N20" i="8" s="1"/>
  <c r="J19" i="8"/>
  <c r="N19" i="8" s="1"/>
  <c r="J17" i="8"/>
  <c r="N17" i="8" s="1"/>
  <c r="J16" i="8"/>
  <c r="N16" i="8" s="1"/>
  <c r="J11" i="8"/>
  <c r="N11" i="8" s="1"/>
  <c r="J10" i="8"/>
  <c r="N10" i="8" s="1"/>
  <c r="J14" i="6"/>
  <c r="O14" i="6" s="1"/>
  <c r="J42" i="6"/>
  <c r="O42" i="6" s="1"/>
  <c r="J41" i="6"/>
  <c r="J43" i="6" s="1"/>
  <c r="J32" i="6"/>
  <c r="O32" i="6" s="1"/>
  <c r="O21" i="6"/>
  <c r="J15" i="6"/>
  <c r="O15" i="6" s="1"/>
  <c r="J11" i="6"/>
  <c r="O11" i="6" s="1"/>
  <c r="J9" i="6"/>
  <c r="J8" i="6"/>
  <c r="O8" i="6" s="1"/>
  <c r="M20" i="4"/>
  <c r="I23" i="4"/>
  <c r="M23" i="4" s="1"/>
  <c r="I18" i="4"/>
  <c r="M18" i="4" s="1"/>
  <c r="I17" i="4"/>
  <c r="I19" i="4" s="1"/>
  <c r="I14" i="4"/>
  <c r="M14" i="4" s="1"/>
  <c r="M12" i="4"/>
  <c r="I24" i="38"/>
  <c r="M24" i="38" s="1"/>
  <c r="I23" i="38"/>
  <c r="M23" i="38" s="1"/>
  <c r="I9" i="38"/>
  <c r="M9" i="38" s="1"/>
  <c r="I8" i="38"/>
  <c r="M8" i="38" s="1"/>
  <c r="N33" i="32"/>
  <c r="J33" i="32"/>
  <c r="J32" i="32"/>
  <c r="J30" i="32"/>
  <c r="N30" i="32" s="1"/>
  <c r="J27" i="32"/>
  <c r="N27" i="32" s="1"/>
  <c r="J26" i="32"/>
  <c r="N26" i="32" s="1"/>
  <c r="J23" i="32"/>
  <c r="N23" i="32" s="1"/>
  <c r="J21" i="32"/>
  <c r="N21" i="32" s="1"/>
  <c r="J24" i="32"/>
  <c r="N24" i="32" s="1"/>
  <c r="J20" i="32"/>
  <c r="N20" i="32" s="1"/>
  <c r="J18" i="32"/>
  <c r="N18" i="32" s="1"/>
  <c r="J17" i="32"/>
  <c r="N17" i="32" s="1"/>
  <c r="J11" i="31"/>
  <c r="N11" i="31" s="1"/>
  <c r="M37" i="8"/>
  <c r="L37" i="8"/>
  <c r="K37" i="8"/>
  <c r="K38" i="8"/>
  <c r="F30" i="14"/>
  <c r="E18" i="10"/>
  <c r="E19" i="10" s="1"/>
  <c r="E17" i="10"/>
  <c r="N45" i="6"/>
  <c r="N44" i="6"/>
  <c r="N46" i="6" s="1"/>
  <c r="M45" i="6"/>
  <c r="L45" i="6"/>
  <c r="F45" i="6"/>
  <c r="L40" i="32"/>
  <c r="I16" i="29"/>
  <c r="J36" i="11"/>
  <c r="M14" i="31"/>
  <c r="M13" i="31"/>
  <c r="M15" i="31" s="1"/>
  <c r="L14" i="31"/>
  <c r="L13" i="31"/>
  <c r="L15" i="31" s="1"/>
  <c r="K14" i="31"/>
  <c r="K13" i="31"/>
  <c r="H14" i="31"/>
  <c r="H13" i="31"/>
  <c r="H15" i="31" s="1"/>
  <c r="G14" i="31"/>
  <c r="J14" i="31" s="1"/>
  <c r="G13" i="31"/>
  <c r="F14" i="31"/>
  <c r="F13" i="31"/>
  <c r="F15" i="31" s="1"/>
  <c r="E14" i="31"/>
  <c r="N14" i="31" s="1"/>
  <c r="E13" i="31"/>
  <c r="E9" i="35"/>
  <c r="D9" i="35"/>
  <c r="E38" i="8"/>
  <c r="F38" i="8"/>
  <c r="L38" i="8"/>
  <c r="M38" i="8"/>
  <c r="E37" i="8"/>
  <c r="E39" i="8" s="1"/>
  <c r="F37" i="8"/>
  <c r="E45" i="6"/>
  <c r="M44" i="6"/>
  <c r="L44" i="6"/>
  <c r="F44" i="6"/>
  <c r="E44" i="6"/>
  <c r="E46" i="6" s="1"/>
  <c r="D33" i="4"/>
  <c r="H27" i="4"/>
  <c r="G27" i="4"/>
  <c r="F27" i="4"/>
  <c r="D27" i="4"/>
  <c r="D32" i="3" s="1"/>
  <c r="F32" i="3" s="1"/>
  <c r="H26" i="4"/>
  <c r="H28" i="4" s="1"/>
  <c r="G26" i="4"/>
  <c r="F26" i="4"/>
  <c r="F28" i="4" s="1"/>
  <c r="D38" i="36"/>
  <c r="E19" i="45"/>
  <c r="D19" i="45"/>
  <c r="E48" i="32"/>
  <c r="E47" i="32"/>
  <c r="E49" i="32" s="1"/>
  <c r="M10" i="29"/>
  <c r="L25" i="38"/>
  <c r="K25" i="38"/>
  <c r="J25" i="38"/>
  <c r="H25" i="38"/>
  <c r="G25" i="38"/>
  <c r="F25" i="38"/>
  <c r="E25" i="38"/>
  <c r="D25" i="38"/>
  <c r="Q11" i="44"/>
  <c r="Q9" i="44"/>
  <c r="Q10" i="44"/>
  <c r="K16" i="44"/>
  <c r="K15" i="44"/>
  <c r="K12" i="44"/>
  <c r="K11" i="44"/>
  <c r="K10" i="44"/>
  <c r="K9" i="44"/>
  <c r="AB14" i="47"/>
  <c r="AA14" i="47"/>
  <c r="Y14" i="47"/>
  <c r="X14" i="47"/>
  <c r="W14" i="47"/>
  <c r="V14" i="47"/>
  <c r="U14" i="47"/>
  <c r="AC29" i="47"/>
  <c r="J15" i="29"/>
  <c r="N15" i="29" s="1"/>
  <c r="N24" i="29"/>
  <c r="N23" i="29"/>
  <c r="M25" i="29"/>
  <c r="L25" i="29"/>
  <c r="K25" i="29"/>
  <c r="I25" i="29"/>
  <c r="H25" i="29"/>
  <c r="G25" i="29"/>
  <c r="F25" i="29"/>
  <c r="E25" i="29"/>
  <c r="E22" i="29"/>
  <c r="H28" i="29"/>
  <c r="F46" i="32"/>
  <c r="N43" i="6"/>
  <c r="N40" i="6"/>
  <c r="N37" i="6"/>
  <c r="N34" i="6"/>
  <c r="N31" i="6"/>
  <c r="N28" i="6"/>
  <c r="N25" i="6"/>
  <c r="N22" i="6"/>
  <c r="N19" i="6"/>
  <c r="N16" i="6"/>
  <c r="N13" i="6"/>
  <c r="N10" i="6"/>
  <c r="M42" i="49"/>
  <c r="L42" i="49"/>
  <c r="K42" i="49"/>
  <c r="J39" i="49"/>
  <c r="N39" i="49" s="1"/>
  <c r="I42" i="49"/>
  <c r="H42" i="49"/>
  <c r="G42" i="49"/>
  <c r="F42" i="49"/>
  <c r="E42" i="49"/>
  <c r="M41" i="49"/>
  <c r="L41" i="49"/>
  <c r="K41" i="49"/>
  <c r="I41" i="49"/>
  <c r="I43" i="49" s="1"/>
  <c r="H41" i="49"/>
  <c r="H43" i="49" s="1"/>
  <c r="G41" i="49"/>
  <c r="G43" i="49" s="1"/>
  <c r="F41" i="49"/>
  <c r="F43" i="49" s="1"/>
  <c r="E41" i="49"/>
  <c r="E43" i="49" s="1"/>
  <c r="J38" i="49"/>
  <c r="N38" i="49" s="1"/>
  <c r="M40" i="49"/>
  <c r="L40" i="49"/>
  <c r="K40" i="49"/>
  <c r="G40" i="49"/>
  <c r="H40" i="49"/>
  <c r="I40" i="49"/>
  <c r="F40" i="49"/>
  <c r="E40" i="49"/>
  <c r="E10" i="49"/>
  <c r="F10" i="49"/>
  <c r="G10" i="49"/>
  <c r="H10" i="49"/>
  <c r="I10" i="49"/>
  <c r="K10" i="49"/>
  <c r="L10" i="49"/>
  <c r="M10" i="49"/>
  <c r="E13" i="49"/>
  <c r="F13" i="49"/>
  <c r="G13" i="49"/>
  <c r="H13" i="49"/>
  <c r="I13" i="49"/>
  <c r="K13" i="49"/>
  <c r="L13" i="49"/>
  <c r="M13" i="49"/>
  <c r="E16" i="49"/>
  <c r="F16" i="49"/>
  <c r="G16" i="49"/>
  <c r="H16" i="49"/>
  <c r="I16" i="49"/>
  <c r="J16" i="49" s="1"/>
  <c r="K16" i="49"/>
  <c r="L16" i="49"/>
  <c r="M16" i="49"/>
  <c r="J18" i="49"/>
  <c r="E19" i="49"/>
  <c r="F19" i="49"/>
  <c r="G19" i="49"/>
  <c r="J19" i="49" s="1"/>
  <c r="H19" i="49"/>
  <c r="I19" i="49"/>
  <c r="K19" i="49"/>
  <c r="L19" i="49"/>
  <c r="M19" i="49"/>
  <c r="J20" i="49"/>
  <c r="J21" i="49"/>
  <c r="N21" i="49" s="1"/>
  <c r="E22" i="49"/>
  <c r="F22" i="49"/>
  <c r="G22" i="49"/>
  <c r="H22" i="49"/>
  <c r="I22" i="49"/>
  <c r="K22" i="49"/>
  <c r="L22" i="49"/>
  <c r="M22" i="49"/>
  <c r="J23" i="49"/>
  <c r="N23" i="49" s="1"/>
  <c r="J24" i="49"/>
  <c r="N24" i="49" s="1"/>
  <c r="E25" i="49"/>
  <c r="F25" i="49"/>
  <c r="G25" i="49"/>
  <c r="J25" i="49" s="1"/>
  <c r="H25" i="49"/>
  <c r="I25" i="49"/>
  <c r="K25" i="49"/>
  <c r="L25" i="49"/>
  <c r="M25" i="49"/>
  <c r="J26" i="49"/>
  <c r="J27" i="49"/>
  <c r="N27" i="49" s="1"/>
  <c r="E28" i="49"/>
  <c r="F28" i="49"/>
  <c r="G28" i="49"/>
  <c r="H28" i="49"/>
  <c r="I28" i="49"/>
  <c r="K28" i="49"/>
  <c r="L28" i="49"/>
  <c r="M28" i="49"/>
  <c r="J29" i="49"/>
  <c r="N29" i="49" s="1"/>
  <c r="J30" i="49"/>
  <c r="N30" i="49" s="1"/>
  <c r="E31" i="49"/>
  <c r="F31" i="49"/>
  <c r="G31" i="49"/>
  <c r="H31" i="49"/>
  <c r="I31" i="49"/>
  <c r="K31" i="49"/>
  <c r="L31" i="49"/>
  <c r="M31" i="49"/>
  <c r="J32" i="49"/>
  <c r="N32" i="49" s="1"/>
  <c r="J33" i="49"/>
  <c r="N33" i="49"/>
  <c r="E34" i="49"/>
  <c r="F34" i="49"/>
  <c r="G34" i="49"/>
  <c r="H34" i="49"/>
  <c r="I34" i="49"/>
  <c r="K34" i="49"/>
  <c r="L34" i="49"/>
  <c r="M34" i="49"/>
  <c r="J35" i="49"/>
  <c r="N35" i="49" s="1"/>
  <c r="J36" i="49"/>
  <c r="N36" i="49" s="1"/>
  <c r="E37" i="49"/>
  <c r="F37" i="49"/>
  <c r="G37" i="49"/>
  <c r="J37" i="49" s="1"/>
  <c r="H37" i="49"/>
  <c r="I37" i="49"/>
  <c r="K37" i="49"/>
  <c r="L37" i="49"/>
  <c r="M37" i="49"/>
  <c r="E32" i="30"/>
  <c r="E29" i="30"/>
  <c r="L47" i="32"/>
  <c r="K48" i="32"/>
  <c r="K47" i="32"/>
  <c r="H48" i="32"/>
  <c r="H47" i="32"/>
  <c r="G98" i="19" s="1"/>
  <c r="G47" i="32"/>
  <c r="F48" i="32"/>
  <c r="F47" i="32"/>
  <c r="K32" i="30"/>
  <c r="X11" i="47"/>
  <c r="Z22" i="47"/>
  <c r="Z25" i="47"/>
  <c r="AD25" i="47" s="1"/>
  <c r="AB26" i="47"/>
  <c r="AA26" i="47"/>
  <c r="Y26" i="47"/>
  <c r="X26" i="47"/>
  <c r="W26" i="47"/>
  <c r="V26" i="47"/>
  <c r="U26" i="47"/>
  <c r="AC23" i="47"/>
  <c r="AB23" i="47"/>
  <c r="AA23" i="47"/>
  <c r="Y23" i="47"/>
  <c r="X23" i="47"/>
  <c r="W23" i="47"/>
  <c r="V23" i="47"/>
  <c r="U23" i="47"/>
  <c r="AC20" i="47"/>
  <c r="AB20" i="47"/>
  <c r="AA20" i="47"/>
  <c r="Y20" i="47"/>
  <c r="X20" i="47"/>
  <c r="W20" i="47"/>
  <c r="V20" i="47"/>
  <c r="U20" i="47"/>
  <c r="M34" i="48"/>
  <c r="M31" i="48"/>
  <c r="M28" i="48"/>
  <c r="M25" i="48"/>
  <c r="M22" i="48"/>
  <c r="M19" i="48"/>
  <c r="M16" i="48"/>
  <c r="M13" i="48"/>
  <c r="M10" i="48"/>
  <c r="H37" i="48"/>
  <c r="I37" i="48"/>
  <c r="K31" i="48"/>
  <c r="E39" i="48"/>
  <c r="G10" i="48"/>
  <c r="H10" i="48"/>
  <c r="K37" i="48"/>
  <c r="F37" i="48"/>
  <c r="N34" i="48"/>
  <c r="L34" i="48"/>
  <c r="K34" i="48"/>
  <c r="I34" i="48"/>
  <c r="F34" i="48"/>
  <c r="E34" i="48"/>
  <c r="L31" i="48"/>
  <c r="E31" i="48"/>
  <c r="N28" i="48"/>
  <c r="L28" i="48"/>
  <c r="K28" i="48"/>
  <c r="F28" i="48"/>
  <c r="E28" i="48"/>
  <c r="N25" i="48"/>
  <c r="L25" i="48"/>
  <c r="K25" i="48"/>
  <c r="F25" i="48"/>
  <c r="E25" i="48"/>
  <c r="N22" i="48"/>
  <c r="L22" i="48"/>
  <c r="K22" i="48"/>
  <c r="F22" i="48"/>
  <c r="E22" i="48"/>
  <c r="N19" i="48"/>
  <c r="L19" i="48"/>
  <c r="K19" i="48"/>
  <c r="F19" i="48"/>
  <c r="E19" i="48"/>
  <c r="N16" i="48"/>
  <c r="L16" i="48"/>
  <c r="K16" i="48"/>
  <c r="G16" i="48"/>
  <c r="F16" i="48"/>
  <c r="E16" i="48"/>
  <c r="N13" i="48"/>
  <c r="L13" i="48"/>
  <c r="K13" i="48"/>
  <c r="G13" i="48"/>
  <c r="F13" i="48"/>
  <c r="E13" i="48"/>
  <c r="L10" i="48"/>
  <c r="K10" i="48"/>
  <c r="F10" i="48"/>
  <c r="U11" i="47"/>
  <c r="V11" i="47"/>
  <c r="W11" i="47"/>
  <c r="Y11" i="47"/>
  <c r="AA11" i="47"/>
  <c r="AB11" i="47"/>
  <c r="AC11" i="47"/>
  <c r="AD16" i="47"/>
  <c r="U17" i="47"/>
  <c r="V17" i="47"/>
  <c r="W17" i="47"/>
  <c r="X17" i="47"/>
  <c r="Y17" i="47"/>
  <c r="AA17" i="47"/>
  <c r="AB17" i="47"/>
  <c r="AC17" i="47"/>
  <c r="Q12" i="44"/>
  <c r="K13" i="44"/>
  <c r="Q13" i="44"/>
  <c r="Q14" i="44"/>
  <c r="E15" i="31"/>
  <c r="M12" i="31"/>
  <c r="M9" i="31"/>
  <c r="L12" i="31"/>
  <c r="L9" i="31"/>
  <c r="K12" i="31"/>
  <c r="K9" i="31"/>
  <c r="J13" i="30"/>
  <c r="N13" i="30" s="1"/>
  <c r="J12" i="30"/>
  <c r="N12" i="30" s="1"/>
  <c r="M29" i="30"/>
  <c r="H29" i="30"/>
  <c r="M26" i="30"/>
  <c r="L29" i="30"/>
  <c r="K29" i="30"/>
  <c r="I29" i="30"/>
  <c r="G29" i="30"/>
  <c r="F29" i="30"/>
  <c r="L26" i="30"/>
  <c r="K26" i="30"/>
  <c r="I26" i="30"/>
  <c r="H26" i="30"/>
  <c r="G26" i="30"/>
  <c r="F26" i="30"/>
  <c r="E26" i="30"/>
  <c r="M23" i="30"/>
  <c r="L23" i="30"/>
  <c r="I23" i="30"/>
  <c r="H23" i="30"/>
  <c r="G23" i="30"/>
  <c r="F23" i="30"/>
  <c r="E23" i="30"/>
  <c r="M20" i="30"/>
  <c r="L20" i="30"/>
  <c r="K20" i="30"/>
  <c r="I20" i="30"/>
  <c r="H20" i="30"/>
  <c r="G20" i="30"/>
  <c r="F20" i="30"/>
  <c r="E20" i="30"/>
  <c r="M17" i="30"/>
  <c r="L17" i="30"/>
  <c r="K17" i="30"/>
  <c r="I17" i="30"/>
  <c r="H17" i="30"/>
  <c r="G17" i="30"/>
  <c r="F17" i="30"/>
  <c r="E17" i="30"/>
  <c r="M14" i="30"/>
  <c r="L14" i="30"/>
  <c r="K14" i="30"/>
  <c r="I14" i="30"/>
  <c r="H14" i="30"/>
  <c r="G14" i="30"/>
  <c r="F14" i="30"/>
  <c r="E14" i="30"/>
  <c r="M11" i="30"/>
  <c r="L11" i="30"/>
  <c r="K11" i="30"/>
  <c r="I11" i="30"/>
  <c r="H11" i="30"/>
  <c r="G11" i="30"/>
  <c r="F11" i="30"/>
  <c r="E11" i="30"/>
  <c r="M25" i="14"/>
  <c r="L25" i="14"/>
  <c r="K25" i="14"/>
  <c r="I25" i="14"/>
  <c r="H25" i="14"/>
  <c r="G25" i="14"/>
  <c r="F25" i="14"/>
  <c r="E25" i="14"/>
  <c r="J11" i="11"/>
  <c r="N11" i="11" s="1"/>
  <c r="J9" i="11"/>
  <c r="N9" i="11" s="1"/>
  <c r="J8" i="11"/>
  <c r="N8" i="11" s="1"/>
  <c r="I18" i="10"/>
  <c r="I19" i="10" s="1"/>
  <c r="I17" i="10"/>
  <c r="H18" i="10"/>
  <c r="H17" i="10"/>
  <c r="G17" i="10"/>
  <c r="F18" i="10"/>
  <c r="F17" i="10"/>
  <c r="H19" i="10"/>
  <c r="F19" i="10"/>
  <c r="M16" i="10"/>
  <c r="L16" i="10"/>
  <c r="K16" i="10"/>
  <c r="G16" i="10"/>
  <c r="H16" i="10"/>
  <c r="I16" i="10"/>
  <c r="F16" i="10"/>
  <c r="E16" i="10"/>
  <c r="M13" i="10"/>
  <c r="L13" i="10"/>
  <c r="K13" i="10"/>
  <c r="G13" i="10"/>
  <c r="H13" i="10"/>
  <c r="I13" i="10"/>
  <c r="F13" i="10"/>
  <c r="E13" i="10"/>
  <c r="M10" i="10"/>
  <c r="L10" i="10"/>
  <c r="K10" i="10"/>
  <c r="G10" i="10"/>
  <c r="H10" i="10"/>
  <c r="I10" i="10"/>
  <c r="F10" i="10"/>
  <c r="E10" i="10"/>
  <c r="L10" i="38"/>
  <c r="K10" i="38"/>
  <c r="J10" i="38"/>
  <c r="H10" i="38"/>
  <c r="G10" i="38"/>
  <c r="F10" i="38"/>
  <c r="E10" i="38"/>
  <c r="D10" i="38"/>
  <c r="E26" i="29"/>
  <c r="E27" i="29"/>
  <c r="M22" i="29"/>
  <c r="L22" i="29"/>
  <c r="K22" i="29"/>
  <c r="I22" i="29"/>
  <c r="H22" i="29"/>
  <c r="G22" i="29"/>
  <c r="F22" i="29"/>
  <c r="M19" i="29"/>
  <c r="I19" i="29"/>
  <c r="H19" i="29"/>
  <c r="G19" i="29"/>
  <c r="F19" i="29"/>
  <c r="E19" i="29"/>
  <c r="M16" i="29"/>
  <c r="L16" i="29"/>
  <c r="K16" i="29"/>
  <c r="H16" i="29"/>
  <c r="G16" i="29"/>
  <c r="F16" i="29"/>
  <c r="E16" i="29"/>
  <c r="M13" i="29"/>
  <c r="L13" i="29"/>
  <c r="K13" i="29"/>
  <c r="I13" i="29"/>
  <c r="H13" i="29"/>
  <c r="G13" i="29"/>
  <c r="F13" i="29"/>
  <c r="E13" i="29"/>
  <c r="L10" i="29"/>
  <c r="K10" i="29"/>
  <c r="I10" i="29"/>
  <c r="H10" i="29"/>
  <c r="G10" i="29"/>
  <c r="F10" i="29"/>
  <c r="E10" i="29"/>
  <c r="N12" i="22"/>
  <c r="N9" i="22"/>
  <c r="E50" i="22"/>
  <c r="E51" i="22"/>
  <c r="E52" i="22" s="1"/>
  <c r="F51" i="22"/>
  <c r="F52" i="22" s="1"/>
  <c r="M51" i="22"/>
  <c r="M52" i="22" s="1"/>
  <c r="N48" i="22"/>
  <c r="M49" i="22"/>
  <c r="L49" i="22"/>
  <c r="K49" i="22"/>
  <c r="G49" i="22"/>
  <c r="H49" i="22"/>
  <c r="I49" i="22"/>
  <c r="F49" i="22"/>
  <c r="E49" i="22"/>
  <c r="N46" i="22"/>
  <c r="M46" i="22"/>
  <c r="L46" i="22"/>
  <c r="K46" i="22"/>
  <c r="G46" i="22"/>
  <c r="H46" i="22"/>
  <c r="I46" i="22"/>
  <c r="F46" i="22"/>
  <c r="E46" i="22"/>
  <c r="M43" i="22"/>
  <c r="L43" i="22"/>
  <c r="K43" i="22"/>
  <c r="G43" i="22"/>
  <c r="H43" i="22"/>
  <c r="I43" i="22"/>
  <c r="F43" i="22"/>
  <c r="E43" i="22"/>
  <c r="N40" i="22"/>
  <c r="M40" i="22"/>
  <c r="L40" i="22"/>
  <c r="K40" i="22"/>
  <c r="G40" i="22"/>
  <c r="H40" i="22"/>
  <c r="I40" i="22"/>
  <c r="F40" i="22"/>
  <c r="E40" i="22"/>
  <c r="J35" i="22"/>
  <c r="N35" i="22" s="1"/>
  <c r="J36" i="22"/>
  <c r="N36" i="22" s="1"/>
  <c r="N37" i="22"/>
  <c r="M37" i="22"/>
  <c r="L37" i="22"/>
  <c r="K37" i="22"/>
  <c r="G37" i="22"/>
  <c r="H37" i="22"/>
  <c r="I37" i="22"/>
  <c r="F37" i="22"/>
  <c r="E37" i="22"/>
  <c r="J32" i="22"/>
  <c r="N32" i="22" s="1"/>
  <c r="J33" i="22"/>
  <c r="N33" i="22"/>
  <c r="M34" i="22"/>
  <c r="L34" i="22"/>
  <c r="K34" i="22"/>
  <c r="G34" i="22"/>
  <c r="H34" i="22"/>
  <c r="I34" i="22"/>
  <c r="F34" i="22"/>
  <c r="E34" i="22"/>
  <c r="J29" i="22"/>
  <c r="N29" i="22" s="1"/>
  <c r="J30" i="22"/>
  <c r="N30" i="22" s="1"/>
  <c r="M31" i="22"/>
  <c r="L31" i="22"/>
  <c r="K31" i="22"/>
  <c r="G31" i="22"/>
  <c r="H31" i="22"/>
  <c r="I31" i="22"/>
  <c r="F31" i="22"/>
  <c r="E31" i="22"/>
  <c r="J26" i="22"/>
  <c r="N26" i="22" s="1"/>
  <c r="J27" i="22"/>
  <c r="N27" i="22"/>
  <c r="M28" i="22"/>
  <c r="L28" i="22"/>
  <c r="K28" i="22"/>
  <c r="G28" i="22"/>
  <c r="J28" i="22" s="1"/>
  <c r="H28" i="22"/>
  <c r="I28" i="22"/>
  <c r="F28" i="22"/>
  <c r="E28" i="22"/>
  <c r="J23" i="22"/>
  <c r="N23" i="22" s="1"/>
  <c r="J24" i="22"/>
  <c r="N24" i="22" s="1"/>
  <c r="M25" i="22"/>
  <c r="L25" i="22"/>
  <c r="K25" i="22"/>
  <c r="G25" i="22"/>
  <c r="H25" i="22"/>
  <c r="I25" i="22"/>
  <c r="F25" i="22"/>
  <c r="E25" i="22"/>
  <c r="J21" i="22"/>
  <c r="N21" i="22" s="1"/>
  <c r="M22" i="22"/>
  <c r="L22" i="22"/>
  <c r="K22" i="22"/>
  <c r="G22" i="22"/>
  <c r="H22" i="22"/>
  <c r="I22" i="22"/>
  <c r="F22" i="22"/>
  <c r="E22" i="22"/>
  <c r="M19" i="22"/>
  <c r="L19" i="22"/>
  <c r="C20" i="19" s="1"/>
  <c r="K19" i="22"/>
  <c r="C19" i="19" s="1"/>
  <c r="G19" i="22"/>
  <c r="H19" i="22"/>
  <c r="I19" i="22"/>
  <c r="F19" i="22"/>
  <c r="E19" i="22"/>
  <c r="C17" i="19" s="1"/>
  <c r="M16" i="22"/>
  <c r="L16" i="22"/>
  <c r="K16" i="22"/>
  <c r="G16" i="22"/>
  <c r="H16" i="22"/>
  <c r="I16" i="22"/>
  <c r="F16" i="22"/>
  <c r="E16" i="22"/>
  <c r="M13" i="22"/>
  <c r="L13" i="22"/>
  <c r="K13" i="22"/>
  <c r="G13" i="22"/>
  <c r="H13" i="22"/>
  <c r="I13" i="22"/>
  <c r="F13" i="22"/>
  <c r="E13" i="22"/>
  <c r="M10" i="22"/>
  <c r="L10" i="22"/>
  <c r="K10" i="22"/>
  <c r="G10" i="22"/>
  <c r="H10" i="22"/>
  <c r="I10" i="22"/>
  <c r="F10" i="22"/>
  <c r="E10" i="22"/>
  <c r="E44" i="11"/>
  <c r="F44" i="11"/>
  <c r="G44" i="11"/>
  <c r="H44" i="11"/>
  <c r="I44" i="11"/>
  <c r="K44" i="11"/>
  <c r="L44" i="11"/>
  <c r="M44" i="11"/>
  <c r="E45" i="11"/>
  <c r="E46" i="11" s="1"/>
  <c r="F45" i="11"/>
  <c r="G45" i="11"/>
  <c r="H45" i="11"/>
  <c r="I45" i="11"/>
  <c r="K45" i="11"/>
  <c r="L45" i="11"/>
  <c r="M45" i="11"/>
  <c r="J41" i="11"/>
  <c r="N41" i="11" s="1"/>
  <c r="J42" i="11"/>
  <c r="N42" i="11" s="1"/>
  <c r="M43" i="11"/>
  <c r="L43" i="11"/>
  <c r="K43" i="11"/>
  <c r="I43" i="11"/>
  <c r="H43" i="11"/>
  <c r="G43" i="11"/>
  <c r="F43" i="11"/>
  <c r="E43" i="11"/>
  <c r="J38" i="11"/>
  <c r="N38" i="11" s="1"/>
  <c r="J39" i="11"/>
  <c r="N39" i="11" s="1"/>
  <c r="M40" i="11"/>
  <c r="L40" i="11"/>
  <c r="K40" i="11"/>
  <c r="I40" i="11"/>
  <c r="H40" i="11"/>
  <c r="G40" i="11"/>
  <c r="F40" i="11"/>
  <c r="E40" i="11"/>
  <c r="J35" i="11"/>
  <c r="N36" i="11"/>
  <c r="M37" i="11"/>
  <c r="L37" i="11"/>
  <c r="K37" i="11"/>
  <c r="I37" i="11"/>
  <c r="H37" i="11"/>
  <c r="G37" i="11"/>
  <c r="F37" i="11"/>
  <c r="E37" i="11"/>
  <c r="J32" i="11"/>
  <c r="N32" i="11" s="1"/>
  <c r="J33" i="11"/>
  <c r="N33" i="11" s="1"/>
  <c r="M34" i="11"/>
  <c r="L34" i="11"/>
  <c r="K34" i="11"/>
  <c r="I34" i="11"/>
  <c r="H34" i="11"/>
  <c r="G34" i="11"/>
  <c r="F34" i="11"/>
  <c r="E34" i="11"/>
  <c r="J29" i="11"/>
  <c r="N29" i="11" s="1"/>
  <c r="J30" i="11"/>
  <c r="N30" i="11" s="1"/>
  <c r="M31" i="11"/>
  <c r="L31" i="11"/>
  <c r="K31" i="11"/>
  <c r="I31" i="11"/>
  <c r="H31" i="11"/>
  <c r="G31" i="11"/>
  <c r="E31" i="11"/>
  <c r="J26" i="11"/>
  <c r="J27" i="11"/>
  <c r="N27" i="11" s="1"/>
  <c r="M28" i="11"/>
  <c r="L28" i="11"/>
  <c r="K28" i="11"/>
  <c r="I28" i="11"/>
  <c r="H28" i="11"/>
  <c r="G28" i="11"/>
  <c r="E28" i="11"/>
  <c r="J23" i="11"/>
  <c r="N23" i="11" s="1"/>
  <c r="J24" i="11"/>
  <c r="N24" i="11" s="1"/>
  <c r="M25" i="11"/>
  <c r="L25" i="11"/>
  <c r="K25" i="11"/>
  <c r="I25" i="11"/>
  <c r="H25" i="11"/>
  <c r="G25" i="11"/>
  <c r="F25" i="11"/>
  <c r="E25" i="11"/>
  <c r="J20" i="11"/>
  <c r="J21" i="11"/>
  <c r="N21" i="11" s="1"/>
  <c r="M22" i="11"/>
  <c r="L22" i="11"/>
  <c r="K22" i="11"/>
  <c r="I22" i="11"/>
  <c r="H22" i="11"/>
  <c r="G22" i="11"/>
  <c r="F22" i="11"/>
  <c r="E22" i="11"/>
  <c r="N17" i="11"/>
  <c r="M19" i="11"/>
  <c r="L19" i="11"/>
  <c r="K19" i="11"/>
  <c r="I19" i="11"/>
  <c r="H19" i="11"/>
  <c r="G19" i="11"/>
  <c r="F19" i="11"/>
  <c r="E19" i="11"/>
  <c r="J14" i="11"/>
  <c r="N14" i="11" s="1"/>
  <c r="J15" i="11"/>
  <c r="N15" i="11" s="1"/>
  <c r="M16" i="11"/>
  <c r="L16" i="11"/>
  <c r="K16" i="11"/>
  <c r="I16" i="11"/>
  <c r="H16" i="11"/>
  <c r="G16" i="11"/>
  <c r="F16" i="11"/>
  <c r="E16" i="11"/>
  <c r="J12" i="11"/>
  <c r="N12" i="11" s="1"/>
  <c r="M13" i="11"/>
  <c r="L13" i="11"/>
  <c r="K13" i="11"/>
  <c r="I13" i="11"/>
  <c r="H13" i="11"/>
  <c r="G13" i="11"/>
  <c r="F13" i="11"/>
  <c r="E13" i="11"/>
  <c r="M10" i="11"/>
  <c r="L10" i="11"/>
  <c r="K10" i="11"/>
  <c r="I10" i="11"/>
  <c r="H10" i="11"/>
  <c r="G10" i="11"/>
  <c r="F10" i="11"/>
  <c r="E10" i="11"/>
  <c r="M36" i="8"/>
  <c r="L36" i="8"/>
  <c r="F36" i="8"/>
  <c r="E36" i="8"/>
  <c r="M33" i="8"/>
  <c r="L33" i="8"/>
  <c r="F33" i="8"/>
  <c r="E33" i="8"/>
  <c r="M30" i="8"/>
  <c r="L30" i="8"/>
  <c r="F30" i="8"/>
  <c r="E30" i="8"/>
  <c r="M27" i="8"/>
  <c r="L27" i="8"/>
  <c r="K27" i="8"/>
  <c r="F27" i="8"/>
  <c r="E27" i="8"/>
  <c r="D75" i="3" s="1"/>
  <c r="M24" i="8"/>
  <c r="L24" i="8"/>
  <c r="K24" i="8"/>
  <c r="I24" i="8"/>
  <c r="H24" i="8"/>
  <c r="G24" i="8"/>
  <c r="F24" i="8"/>
  <c r="E24" i="8"/>
  <c r="M21" i="8"/>
  <c r="L21" i="8"/>
  <c r="K21" i="8"/>
  <c r="F21" i="8"/>
  <c r="E21" i="8"/>
  <c r="M18" i="8"/>
  <c r="L18" i="8"/>
  <c r="K18" i="8"/>
  <c r="I18" i="8"/>
  <c r="F18" i="8"/>
  <c r="E18" i="8"/>
  <c r="M15" i="8"/>
  <c r="L15" i="8"/>
  <c r="K15" i="8"/>
  <c r="I15" i="8"/>
  <c r="F15" i="8"/>
  <c r="E15" i="8"/>
  <c r="M12" i="8"/>
  <c r="L12" i="8"/>
  <c r="F12" i="8"/>
  <c r="E12" i="8"/>
  <c r="M30" i="14"/>
  <c r="I30" i="14"/>
  <c r="E30" i="14"/>
  <c r="I29" i="14"/>
  <c r="M29" i="14"/>
  <c r="M31" i="14" s="1"/>
  <c r="E29" i="14"/>
  <c r="F29" i="14"/>
  <c r="D34" i="42"/>
  <c r="E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M9" i="28"/>
  <c r="I11" i="28"/>
  <c r="M11" i="28"/>
  <c r="M12" i="28"/>
  <c r="H14" i="28"/>
  <c r="G14" i="28"/>
  <c r="F14" i="28"/>
  <c r="E14" i="28"/>
  <c r="D14" i="28"/>
  <c r="I48" i="32"/>
  <c r="L48" i="32"/>
  <c r="M48" i="32"/>
  <c r="H43" i="32"/>
  <c r="M47" i="32"/>
  <c r="I47" i="32"/>
  <c r="M40" i="32"/>
  <c r="K40" i="32"/>
  <c r="I40" i="32"/>
  <c r="H40" i="32"/>
  <c r="G40" i="32"/>
  <c r="F40" i="32"/>
  <c r="E40" i="32"/>
  <c r="M21" i="4"/>
  <c r="I24" i="4"/>
  <c r="I25" i="4" s="1"/>
  <c r="D10" i="4"/>
  <c r="E10" i="4"/>
  <c r="J10" i="4"/>
  <c r="K10" i="4"/>
  <c r="L10" i="4"/>
  <c r="M7" i="3" s="1"/>
  <c r="M14" i="3" s="1"/>
  <c r="M43" i="6"/>
  <c r="L43" i="6"/>
  <c r="K43" i="6"/>
  <c r="I43" i="6"/>
  <c r="H43" i="6"/>
  <c r="G43" i="6"/>
  <c r="F43" i="6"/>
  <c r="E43" i="6"/>
  <c r="M40" i="6"/>
  <c r="L40" i="6"/>
  <c r="K40" i="6"/>
  <c r="I40" i="6"/>
  <c r="H40" i="6"/>
  <c r="G40" i="6"/>
  <c r="F40" i="6"/>
  <c r="E40" i="6"/>
  <c r="M37" i="6"/>
  <c r="L37" i="6"/>
  <c r="K37" i="6"/>
  <c r="I37" i="6"/>
  <c r="H37" i="6"/>
  <c r="G37" i="6"/>
  <c r="F37" i="6"/>
  <c r="E37" i="6"/>
  <c r="M34" i="6"/>
  <c r="L34" i="6"/>
  <c r="K34" i="6"/>
  <c r="I34" i="6"/>
  <c r="H34" i="6"/>
  <c r="G34" i="6"/>
  <c r="F34" i="6"/>
  <c r="E34" i="6"/>
  <c r="M31" i="6"/>
  <c r="L31" i="6"/>
  <c r="K31" i="6"/>
  <c r="I31" i="6"/>
  <c r="H31" i="6"/>
  <c r="G31" i="6"/>
  <c r="F31" i="6"/>
  <c r="E31" i="6"/>
  <c r="M28" i="6"/>
  <c r="L28" i="6"/>
  <c r="K28" i="6"/>
  <c r="I28" i="6"/>
  <c r="H28" i="6"/>
  <c r="G28" i="6"/>
  <c r="F28" i="6"/>
  <c r="E28" i="6"/>
  <c r="M25" i="6"/>
  <c r="L25" i="6"/>
  <c r="K25" i="6"/>
  <c r="I25" i="6"/>
  <c r="H25" i="6"/>
  <c r="G25" i="6"/>
  <c r="F25" i="6"/>
  <c r="E25" i="6"/>
  <c r="M22" i="6"/>
  <c r="L22" i="6"/>
  <c r="K22" i="6"/>
  <c r="I22" i="6"/>
  <c r="H22" i="6"/>
  <c r="G22" i="6"/>
  <c r="F22" i="6"/>
  <c r="E22" i="6"/>
  <c r="M19" i="6"/>
  <c r="L19" i="6"/>
  <c r="K19" i="6"/>
  <c r="I19" i="6"/>
  <c r="H19" i="6"/>
  <c r="G19" i="6"/>
  <c r="F19" i="6"/>
  <c r="E19" i="6"/>
  <c r="M16" i="6"/>
  <c r="L16" i="6"/>
  <c r="K16" i="6"/>
  <c r="I16" i="6"/>
  <c r="H16" i="6"/>
  <c r="G16" i="6"/>
  <c r="F16" i="6"/>
  <c r="E16" i="6"/>
  <c r="M13" i="6"/>
  <c r="L13" i="6"/>
  <c r="K13" i="6"/>
  <c r="I13" i="6"/>
  <c r="H13" i="6"/>
  <c r="G13" i="6"/>
  <c r="F13" i="6"/>
  <c r="E13" i="6"/>
  <c r="M10" i="6"/>
  <c r="L10" i="6"/>
  <c r="K10" i="6"/>
  <c r="I10" i="6"/>
  <c r="H10" i="6"/>
  <c r="G10" i="6"/>
  <c r="F10" i="6"/>
  <c r="E10" i="6"/>
  <c r="D19" i="4"/>
  <c r="D22" i="4"/>
  <c r="L12" i="3" s="1"/>
  <c r="N12" i="3" s="1"/>
  <c r="D25" i="4"/>
  <c r="E46" i="32"/>
  <c r="A1" i="19"/>
  <c r="B1" i="19"/>
  <c r="B4" i="19"/>
  <c r="B10" i="19" s="1"/>
  <c r="C4" i="19"/>
  <c r="E4" i="19" s="1"/>
  <c r="D4" i="19"/>
  <c r="E6" i="19"/>
  <c r="B5" i="19"/>
  <c r="B11" i="19" s="1"/>
  <c r="C5" i="19"/>
  <c r="D11" i="19" s="1"/>
  <c r="D5" i="19"/>
  <c r="F11" i="19"/>
  <c r="D10" i="19"/>
  <c r="G10" i="19"/>
  <c r="G12" i="19" s="1"/>
  <c r="G11" i="19"/>
  <c r="C12" i="19"/>
  <c r="D12" i="19"/>
  <c r="E12" i="19"/>
  <c r="A16" i="19"/>
  <c r="B16" i="19"/>
  <c r="C21" i="19"/>
  <c r="B24" i="19"/>
  <c r="C24" i="19"/>
  <c r="B25" i="19"/>
  <c r="B26" i="19"/>
  <c r="B27" i="19"/>
  <c r="B28" i="19"/>
  <c r="B29" i="19"/>
  <c r="C29" i="19"/>
  <c r="B30" i="19"/>
  <c r="B31" i="19"/>
  <c r="B32" i="19"/>
  <c r="A35" i="19"/>
  <c r="B35" i="19"/>
  <c r="B37" i="19"/>
  <c r="C37" i="19"/>
  <c r="B38" i="19"/>
  <c r="C38" i="19"/>
  <c r="B39" i="19"/>
  <c r="C39" i="19"/>
  <c r="B40" i="19"/>
  <c r="C40" i="19"/>
  <c r="B41" i="19"/>
  <c r="C41" i="19"/>
  <c r="B42" i="19"/>
  <c r="C42" i="19"/>
  <c r="B43" i="19"/>
  <c r="C43" i="19"/>
  <c r="B44" i="19"/>
  <c r="C44" i="19"/>
  <c r="B45" i="19"/>
  <c r="C45" i="19"/>
  <c r="B46" i="19"/>
  <c r="C46" i="19"/>
  <c r="B47" i="19"/>
  <c r="C47" i="19"/>
  <c r="A50" i="19"/>
  <c r="B50" i="19"/>
  <c r="C51" i="19"/>
  <c r="C56" i="19"/>
  <c r="C52" i="19"/>
  <c r="C53" i="19"/>
  <c r="C54" i="19"/>
  <c r="C55" i="19"/>
  <c r="B58" i="19"/>
  <c r="C58" i="19"/>
  <c r="B59" i="19"/>
  <c r="C59" i="19"/>
  <c r="B60" i="19"/>
  <c r="C60" i="19"/>
  <c r="B61" i="19"/>
  <c r="C61" i="19"/>
  <c r="B62" i="19"/>
  <c r="C62" i="19"/>
  <c r="B63" i="19"/>
  <c r="C63" i="19"/>
  <c r="A66" i="19"/>
  <c r="B66" i="19"/>
  <c r="B68" i="19"/>
  <c r="C68" i="19"/>
  <c r="C74" i="19"/>
  <c r="C75" i="19"/>
  <c r="C77" i="19"/>
  <c r="B69" i="19"/>
  <c r="B70" i="19"/>
  <c r="B71" i="19"/>
  <c r="B72" i="19"/>
  <c r="B73" i="19"/>
  <c r="B74" i="19"/>
  <c r="B75" i="19"/>
  <c r="B76" i="19"/>
  <c r="B77" i="19"/>
  <c r="B78" i="19"/>
  <c r="A81" i="19"/>
  <c r="B81" i="19"/>
  <c r="B84" i="19"/>
  <c r="K10" i="32"/>
  <c r="E10" i="32"/>
  <c r="L10" i="32"/>
  <c r="D84" i="19" s="1"/>
  <c r="I84" i="19" s="1"/>
  <c r="I98" i="19" s="1"/>
  <c r="M10" i="32"/>
  <c r="K13" i="32"/>
  <c r="E13" i="32"/>
  <c r="C86" i="19"/>
  <c r="K16" i="32"/>
  <c r="E16" i="32"/>
  <c r="K19" i="32"/>
  <c r="E19" i="32"/>
  <c r="K22" i="32"/>
  <c r="E22" i="32"/>
  <c r="K25" i="32"/>
  <c r="E25" i="32"/>
  <c r="K28" i="32"/>
  <c r="E28" i="32"/>
  <c r="E31" i="32"/>
  <c r="K34" i="32"/>
  <c r="E34" i="32"/>
  <c r="J35" i="32"/>
  <c r="N35" i="32" s="1"/>
  <c r="N37" i="32" s="1"/>
  <c r="J36" i="32"/>
  <c r="N36" i="32"/>
  <c r="K37" i="32"/>
  <c r="E37" i="32"/>
  <c r="K43" i="32"/>
  <c r="E43" i="32"/>
  <c r="C96" i="19"/>
  <c r="D86" i="19"/>
  <c r="K46" i="32"/>
  <c r="B85" i="19"/>
  <c r="M13" i="32"/>
  <c r="D85" i="19" s="1"/>
  <c r="B86" i="19"/>
  <c r="E86" i="19"/>
  <c r="B87" i="19"/>
  <c r="L16" i="32"/>
  <c r="M16" i="32"/>
  <c r="L19" i="32"/>
  <c r="M19" i="32"/>
  <c r="B88" i="19"/>
  <c r="L22" i="32"/>
  <c r="M22" i="32"/>
  <c r="D89" i="19" s="1"/>
  <c r="I88" i="19" s="1"/>
  <c r="B89" i="19"/>
  <c r="L25" i="32"/>
  <c r="M25" i="32"/>
  <c r="D90" i="19" s="1"/>
  <c r="I89" i="19" s="1"/>
  <c r="B90" i="19"/>
  <c r="L28" i="32"/>
  <c r="M28" i="32"/>
  <c r="B91" i="19"/>
  <c r="B92" i="19"/>
  <c r="L31" i="32"/>
  <c r="M31" i="32"/>
  <c r="L34" i="32"/>
  <c r="M34" i="32"/>
  <c r="L37" i="32"/>
  <c r="M37" i="32"/>
  <c r="D94" i="19" s="1"/>
  <c r="D96" i="19"/>
  <c r="L46" i="32"/>
  <c r="M46" i="32"/>
  <c r="L43" i="32"/>
  <c r="M43" i="32"/>
  <c r="B93" i="19"/>
  <c r="B94" i="19"/>
  <c r="B95" i="19"/>
  <c r="B96" i="19"/>
  <c r="E96" i="19"/>
  <c r="B97" i="19"/>
  <c r="B98" i="19"/>
  <c r="A102" i="19"/>
  <c r="B102" i="19"/>
  <c r="B105" i="19"/>
  <c r="C105" i="19"/>
  <c r="E105" i="19" s="1"/>
  <c r="J105" i="19" s="1"/>
  <c r="J110" i="19" s="1"/>
  <c r="G112" i="19" s="1"/>
  <c r="D105" i="19"/>
  <c r="I105" i="19" s="1"/>
  <c r="I110" i="19" s="1"/>
  <c r="H105" i="19"/>
  <c r="H110" i="19" s="1"/>
  <c r="C119" i="19"/>
  <c r="O107" i="19" s="1"/>
  <c r="D119" i="19"/>
  <c r="P114" i="19" s="1"/>
  <c r="B106" i="19"/>
  <c r="C106" i="19"/>
  <c r="D106" i="19"/>
  <c r="I109" i="19" s="1"/>
  <c r="B110" i="19"/>
  <c r="G106" i="19" s="1"/>
  <c r="C110" i="19"/>
  <c r="E110" i="19" s="1"/>
  <c r="J106" i="19" s="1"/>
  <c r="H106" i="19"/>
  <c r="D110" i="19"/>
  <c r="I106" i="19" s="1"/>
  <c r="B107" i="19"/>
  <c r="C107" i="19"/>
  <c r="D107" i="19"/>
  <c r="E107" i="19"/>
  <c r="C114" i="19"/>
  <c r="H107" i="19" s="1"/>
  <c r="D114" i="19"/>
  <c r="I107" i="19"/>
  <c r="E114" i="19"/>
  <c r="J107" i="19" s="1"/>
  <c r="B108" i="19"/>
  <c r="C108" i="19"/>
  <c r="E108" i="19" s="1"/>
  <c r="D108" i="19"/>
  <c r="E115" i="19"/>
  <c r="J108" i="19" s="1"/>
  <c r="C109" i="19"/>
  <c r="C111" i="19"/>
  <c r="C112" i="19"/>
  <c r="C113" i="19"/>
  <c r="C115" i="19"/>
  <c r="C116" i="19"/>
  <c r="B109" i="19"/>
  <c r="D109" i="19"/>
  <c r="D111" i="19"/>
  <c r="D112" i="19"/>
  <c r="D113" i="19"/>
  <c r="D115" i="19"/>
  <c r="D116" i="19"/>
  <c r="E111" i="19"/>
  <c r="E112" i="19"/>
  <c r="E113" i="19"/>
  <c r="E116" i="19"/>
  <c r="B111" i="19"/>
  <c r="B112" i="19"/>
  <c r="B113" i="19"/>
  <c r="B114" i="19"/>
  <c r="B115" i="19"/>
  <c r="B116" i="19"/>
  <c r="B117" i="19"/>
  <c r="C117" i="19"/>
  <c r="E117" i="19" s="1"/>
  <c r="D117" i="19"/>
  <c r="E9" i="31"/>
  <c r="F9" i="31"/>
  <c r="G9" i="31"/>
  <c r="H9" i="31"/>
  <c r="E12" i="31"/>
  <c r="F12" i="31"/>
  <c r="G12" i="31"/>
  <c r="H12" i="31"/>
  <c r="F10" i="32"/>
  <c r="G10" i="32"/>
  <c r="H10" i="32"/>
  <c r="I10" i="32"/>
  <c r="F13" i="32"/>
  <c r="G13" i="32"/>
  <c r="H13" i="32"/>
  <c r="I13" i="32"/>
  <c r="F16" i="32"/>
  <c r="G16" i="32"/>
  <c r="H16" i="32"/>
  <c r="I16" i="32"/>
  <c r="F19" i="32"/>
  <c r="G19" i="32"/>
  <c r="H19" i="32"/>
  <c r="F22" i="32"/>
  <c r="G22" i="32"/>
  <c r="H22" i="32"/>
  <c r="I22" i="32"/>
  <c r="F25" i="32"/>
  <c r="G25" i="32"/>
  <c r="H25" i="32"/>
  <c r="I25" i="32"/>
  <c r="F28" i="32"/>
  <c r="G28" i="32"/>
  <c r="H28" i="32"/>
  <c r="I28" i="32"/>
  <c r="F31" i="32"/>
  <c r="G31" i="32"/>
  <c r="H31" i="32"/>
  <c r="I31" i="32"/>
  <c r="F34" i="32"/>
  <c r="G34" i="32"/>
  <c r="H34" i="32"/>
  <c r="I34" i="32"/>
  <c r="F37" i="32"/>
  <c r="G37" i="32"/>
  <c r="H37" i="32"/>
  <c r="I37" i="32"/>
  <c r="F43" i="32"/>
  <c r="H46" i="32"/>
  <c r="I46" i="32"/>
  <c r="D21" i="36"/>
  <c r="D9" i="37"/>
  <c r="E9" i="37"/>
  <c r="F9" i="37"/>
  <c r="G9" i="37"/>
  <c r="M16" i="3"/>
  <c r="L16" i="3"/>
  <c r="D13" i="4"/>
  <c r="J13" i="4"/>
  <c r="L13" i="4"/>
  <c r="M8" i="3" s="1"/>
  <c r="D16" i="4"/>
  <c r="J16" i="4"/>
  <c r="L9" i="3"/>
  <c r="N9" i="3" s="1"/>
  <c r="L16" i="4"/>
  <c r="M9" i="3" s="1"/>
  <c r="J19" i="4"/>
  <c r="L11" i="3"/>
  <c r="N11" i="3" s="1"/>
  <c r="L19" i="4"/>
  <c r="M11" i="3" s="1"/>
  <c r="J22" i="4"/>
  <c r="L22" i="4"/>
  <c r="M12" i="3" s="1"/>
  <c r="J25" i="4"/>
  <c r="L13" i="3" s="1"/>
  <c r="N13" i="3" s="1"/>
  <c r="L25" i="4"/>
  <c r="M13" i="3" s="1"/>
  <c r="N10" i="3"/>
  <c r="E31" i="14"/>
  <c r="E10" i="14"/>
  <c r="F10" i="14"/>
  <c r="G10" i="14"/>
  <c r="H10" i="14"/>
  <c r="I10" i="14"/>
  <c r="K10" i="14"/>
  <c r="L10" i="14"/>
  <c r="M10" i="14"/>
  <c r="M73" i="3" s="1"/>
  <c r="E13" i="14"/>
  <c r="L74" i="3" s="1"/>
  <c r="F13" i="14"/>
  <c r="G13" i="14"/>
  <c r="H13" i="14"/>
  <c r="I13" i="14"/>
  <c r="J13" i="14"/>
  <c r="K13" i="14"/>
  <c r="L13" i="14"/>
  <c r="M13" i="14"/>
  <c r="E16" i="14"/>
  <c r="F16" i="14"/>
  <c r="G16" i="14"/>
  <c r="H16" i="14"/>
  <c r="I16" i="14"/>
  <c r="K16" i="14"/>
  <c r="L16" i="14"/>
  <c r="M16" i="14"/>
  <c r="E19" i="14"/>
  <c r="F19" i="14"/>
  <c r="G19" i="14"/>
  <c r="H19" i="14"/>
  <c r="I19" i="14"/>
  <c r="K19" i="14"/>
  <c r="L19" i="14"/>
  <c r="M19" i="14"/>
  <c r="E22" i="14"/>
  <c r="F22" i="14"/>
  <c r="G22" i="14"/>
  <c r="H22" i="14"/>
  <c r="I22" i="14"/>
  <c r="K22" i="14"/>
  <c r="L22" i="14"/>
  <c r="M22" i="14"/>
  <c r="E28" i="14"/>
  <c r="F28" i="14"/>
  <c r="G28" i="14"/>
  <c r="H28" i="14"/>
  <c r="I28" i="14"/>
  <c r="K28" i="14"/>
  <c r="L28" i="14"/>
  <c r="M28" i="14"/>
  <c r="F10" i="4"/>
  <c r="G10" i="4"/>
  <c r="H10" i="4"/>
  <c r="E13" i="4"/>
  <c r="F13" i="4"/>
  <c r="G13" i="4"/>
  <c r="H13" i="4"/>
  <c r="E16" i="4"/>
  <c r="F16" i="4"/>
  <c r="G16" i="4"/>
  <c r="H16" i="4"/>
  <c r="E19" i="4"/>
  <c r="F19" i="4"/>
  <c r="G19" i="4"/>
  <c r="H19" i="4"/>
  <c r="E22" i="4"/>
  <c r="F22" i="4"/>
  <c r="G22" i="4"/>
  <c r="H22" i="4"/>
  <c r="E25" i="4"/>
  <c r="F25" i="4"/>
  <c r="G25" i="4"/>
  <c r="H25" i="4"/>
  <c r="J2" i="3"/>
  <c r="K2" i="3"/>
  <c r="B4" i="3"/>
  <c r="C4" i="3"/>
  <c r="J4" i="3"/>
  <c r="K4" i="3"/>
  <c r="D8" i="3"/>
  <c r="K7" i="3"/>
  <c r="D10" i="3"/>
  <c r="K13" i="3"/>
  <c r="K14" i="3"/>
  <c r="J18" i="3"/>
  <c r="K18" i="3"/>
  <c r="C19" i="3"/>
  <c r="K22" i="3"/>
  <c r="L22" i="3"/>
  <c r="L34" i="3" s="1"/>
  <c r="M22" i="3"/>
  <c r="M34" i="3" s="1"/>
  <c r="N22" i="3"/>
  <c r="N34" i="3" s="1"/>
  <c r="O22" i="3"/>
  <c r="K23" i="3"/>
  <c r="L23" i="3"/>
  <c r="M23" i="3"/>
  <c r="N23" i="3"/>
  <c r="O23" i="3"/>
  <c r="K24" i="3"/>
  <c r="L24" i="3"/>
  <c r="M24" i="3"/>
  <c r="N24" i="3"/>
  <c r="O24" i="3"/>
  <c r="K25" i="3"/>
  <c r="L25" i="3"/>
  <c r="M25" i="3"/>
  <c r="N25" i="3"/>
  <c r="O25" i="3"/>
  <c r="K26" i="3"/>
  <c r="L26" i="3"/>
  <c r="M26" i="3"/>
  <c r="N26" i="3"/>
  <c r="O26" i="3"/>
  <c r="K27" i="3"/>
  <c r="L27" i="3"/>
  <c r="M27" i="3"/>
  <c r="N27" i="3"/>
  <c r="O27" i="3"/>
  <c r="B28" i="3"/>
  <c r="C28" i="3"/>
  <c r="K28" i="3"/>
  <c r="L28" i="3"/>
  <c r="M28" i="3"/>
  <c r="N28" i="3"/>
  <c r="O28" i="3"/>
  <c r="K29" i="3"/>
  <c r="L29" i="3"/>
  <c r="M29" i="3"/>
  <c r="N29" i="3"/>
  <c r="O29" i="3"/>
  <c r="K30" i="3"/>
  <c r="L30" i="3"/>
  <c r="M30" i="3"/>
  <c r="N30" i="3"/>
  <c r="O30" i="3"/>
  <c r="E31" i="3"/>
  <c r="E33" i="3" s="1"/>
  <c r="K31" i="3"/>
  <c r="L31" i="3"/>
  <c r="M31" i="3"/>
  <c r="N31" i="3"/>
  <c r="O31" i="3"/>
  <c r="K32" i="3"/>
  <c r="L32" i="3"/>
  <c r="M32" i="3"/>
  <c r="N32" i="3"/>
  <c r="O32" i="3"/>
  <c r="K33" i="3"/>
  <c r="L33" i="3"/>
  <c r="M33" i="3"/>
  <c r="N33" i="3"/>
  <c r="O33" i="3"/>
  <c r="K34" i="3"/>
  <c r="O34" i="3"/>
  <c r="J37" i="3"/>
  <c r="K37" i="3"/>
  <c r="K41" i="3"/>
  <c r="L41" i="3"/>
  <c r="M41" i="3"/>
  <c r="M49" i="3" s="1"/>
  <c r="N41" i="3"/>
  <c r="O41" i="3"/>
  <c r="K42" i="3"/>
  <c r="L42" i="3"/>
  <c r="M42" i="3"/>
  <c r="N42" i="3"/>
  <c r="O42" i="3"/>
  <c r="K43" i="3"/>
  <c r="L43" i="3"/>
  <c r="M43" i="3"/>
  <c r="N43" i="3"/>
  <c r="O43" i="3"/>
  <c r="K44" i="3"/>
  <c r="L44" i="3"/>
  <c r="M44" i="3"/>
  <c r="N44" i="3"/>
  <c r="O44" i="3"/>
  <c r="K45" i="3"/>
  <c r="L45" i="3"/>
  <c r="M45" i="3"/>
  <c r="N45" i="3"/>
  <c r="O45" i="3"/>
  <c r="K46" i="3"/>
  <c r="L46" i="3"/>
  <c r="M46" i="3"/>
  <c r="N46" i="3"/>
  <c r="O46" i="3"/>
  <c r="B47" i="3"/>
  <c r="C47" i="3"/>
  <c r="K47" i="3"/>
  <c r="L47" i="3"/>
  <c r="M47" i="3"/>
  <c r="N47" i="3"/>
  <c r="O47" i="3"/>
  <c r="K48" i="3"/>
  <c r="K49" i="3"/>
  <c r="D50" i="3"/>
  <c r="F50" i="3" s="1"/>
  <c r="F54" i="3" s="1"/>
  <c r="E50" i="3"/>
  <c r="E54" i="3" s="1"/>
  <c r="D51" i="3"/>
  <c r="F51" i="3" s="1"/>
  <c r="E51" i="3"/>
  <c r="D52" i="3"/>
  <c r="F52" i="3" s="1"/>
  <c r="E52" i="3"/>
  <c r="J52" i="3"/>
  <c r="K52" i="3"/>
  <c r="D53" i="3"/>
  <c r="F53" i="3" s="1"/>
  <c r="E53" i="3"/>
  <c r="L56" i="3"/>
  <c r="N56" i="3"/>
  <c r="M56" i="3"/>
  <c r="M67" i="3" s="1"/>
  <c r="O56" i="3"/>
  <c r="O67" i="3" s="1"/>
  <c r="L57" i="3"/>
  <c r="P57" i="3" s="1"/>
  <c r="N57" i="3"/>
  <c r="M57" i="3"/>
  <c r="O57" i="3"/>
  <c r="L58" i="3"/>
  <c r="M58" i="3"/>
  <c r="N58" i="3"/>
  <c r="P58" i="3" s="1"/>
  <c r="O58" i="3"/>
  <c r="Q58" i="3"/>
  <c r="L59" i="3"/>
  <c r="P59" i="3" s="1"/>
  <c r="N59" i="3"/>
  <c r="M59" i="3"/>
  <c r="Q59" i="3" s="1"/>
  <c r="O59" i="3"/>
  <c r="L60" i="3"/>
  <c r="M60" i="3"/>
  <c r="Q60" i="3" s="1"/>
  <c r="N60" i="3"/>
  <c r="P60" i="3" s="1"/>
  <c r="O60" i="3"/>
  <c r="L61" i="3"/>
  <c r="P61" i="3" s="1"/>
  <c r="N61" i="3"/>
  <c r="M61" i="3"/>
  <c r="Q61" i="3" s="1"/>
  <c r="O61" i="3"/>
  <c r="L62" i="3"/>
  <c r="M62" i="3"/>
  <c r="Q62" i="3" s="1"/>
  <c r="N62" i="3"/>
  <c r="P62" i="3" s="1"/>
  <c r="O62" i="3"/>
  <c r="L63" i="3"/>
  <c r="P63" i="3" s="1"/>
  <c r="N63" i="3"/>
  <c r="M63" i="3"/>
  <c r="O63" i="3"/>
  <c r="L64" i="3"/>
  <c r="M64" i="3"/>
  <c r="N64" i="3"/>
  <c r="P64" i="3" s="1"/>
  <c r="O64" i="3"/>
  <c r="Q64" i="3"/>
  <c r="L65" i="3"/>
  <c r="P65" i="3" s="1"/>
  <c r="N65" i="3"/>
  <c r="M65" i="3"/>
  <c r="O65" i="3"/>
  <c r="L66" i="3"/>
  <c r="M66" i="3"/>
  <c r="N66" i="3"/>
  <c r="P66" i="3" s="1"/>
  <c r="O66" i="3"/>
  <c r="Q66" i="3"/>
  <c r="K67" i="3"/>
  <c r="B70" i="3"/>
  <c r="C70" i="3"/>
  <c r="J70" i="3"/>
  <c r="K70" i="3"/>
  <c r="D73" i="3"/>
  <c r="F73" i="3" s="1"/>
  <c r="F77" i="3" s="1"/>
  <c r="M75" i="3"/>
  <c r="B90" i="3"/>
  <c r="C90" i="3"/>
  <c r="D93" i="3"/>
  <c r="D100" i="3"/>
  <c r="G93" i="3"/>
  <c r="G98" i="3" s="1"/>
  <c r="D94" i="3"/>
  <c r="G94" i="3"/>
  <c r="K94" i="3"/>
  <c r="D95" i="3"/>
  <c r="G95" i="3"/>
  <c r="J95" i="3"/>
  <c r="D96" i="3"/>
  <c r="G96" i="3"/>
  <c r="D97" i="3"/>
  <c r="G97" i="3"/>
  <c r="K97" i="3"/>
  <c r="L97" i="3"/>
  <c r="M97" i="3"/>
  <c r="M113" i="3" s="1"/>
  <c r="D98" i="3"/>
  <c r="K98" i="3"/>
  <c r="L98" i="3"/>
  <c r="N98" i="3" s="1"/>
  <c r="M98" i="3"/>
  <c r="D99" i="3"/>
  <c r="K99" i="3"/>
  <c r="L99" i="3"/>
  <c r="N99" i="3" s="1"/>
  <c r="M99" i="3"/>
  <c r="L100" i="3"/>
  <c r="Q99" i="3"/>
  <c r="S99" i="3" s="1"/>
  <c r="M100" i="3"/>
  <c r="D102" i="3"/>
  <c r="K100" i="3"/>
  <c r="N100" i="3"/>
  <c r="L101" i="3"/>
  <c r="N101" i="3" s="1"/>
  <c r="L102" i="3"/>
  <c r="L103" i="3"/>
  <c r="L104" i="3"/>
  <c r="N104" i="3" s="1"/>
  <c r="L105" i="3"/>
  <c r="N105" i="3" s="1"/>
  <c r="L106" i="3"/>
  <c r="L107" i="3"/>
  <c r="L108" i="3"/>
  <c r="L109" i="3"/>
  <c r="N109" i="3" s="1"/>
  <c r="L110" i="3"/>
  <c r="L111" i="3"/>
  <c r="L112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K101" i="3"/>
  <c r="K102" i="3"/>
  <c r="N102" i="3"/>
  <c r="K103" i="3"/>
  <c r="N103" i="3"/>
  <c r="K104" i="3"/>
  <c r="K105" i="3"/>
  <c r="K106" i="3"/>
  <c r="N106" i="3"/>
  <c r="K107" i="3"/>
  <c r="N107" i="3"/>
  <c r="K108" i="3"/>
  <c r="N108" i="3"/>
  <c r="K109" i="3"/>
  <c r="K110" i="3"/>
  <c r="N110" i="3"/>
  <c r="K111" i="3"/>
  <c r="N111" i="3"/>
  <c r="K112" i="3"/>
  <c r="N112" i="3"/>
  <c r="K113" i="3"/>
  <c r="B115" i="3"/>
  <c r="C115" i="3"/>
  <c r="D117" i="3"/>
  <c r="D118" i="3"/>
  <c r="F126" i="3" s="1"/>
  <c r="D119" i="3"/>
  <c r="G123" i="3"/>
  <c r="Q16" i="44"/>
  <c r="Q15" i="44"/>
  <c r="E28" i="29"/>
  <c r="Y29" i="47"/>
  <c r="N67" i="3"/>
  <c r="N16" i="30"/>
  <c r="N17" i="30" s="1"/>
  <c r="N10" i="29"/>
  <c r="AD15" i="47"/>
  <c r="AD17" i="47" s="1"/>
  <c r="J37" i="32"/>
  <c r="C94" i="19" s="1"/>
  <c r="E94" i="19" s="1"/>
  <c r="G32" i="30"/>
  <c r="H32" i="30"/>
  <c r="F32" i="30"/>
  <c r="K31" i="14"/>
  <c r="J46" i="32"/>
  <c r="N44" i="32"/>
  <c r="J31" i="22"/>
  <c r="J25" i="22"/>
  <c r="L32" i="30"/>
  <c r="J23" i="30"/>
  <c r="C71" i="19"/>
  <c r="M32" i="30"/>
  <c r="I32" i="30"/>
  <c r="J11" i="30"/>
  <c r="C70" i="19" s="1"/>
  <c r="W29" i="47"/>
  <c r="AD19" i="47"/>
  <c r="J34" i="22" l="1"/>
  <c r="N34" i="22"/>
  <c r="J40" i="22"/>
  <c r="I31" i="14"/>
  <c r="M74" i="3"/>
  <c r="P26" i="3"/>
  <c r="Q30" i="3"/>
  <c r="P25" i="3"/>
  <c r="Q42" i="3"/>
  <c r="P31" i="3"/>
  <c r="Q24" i="3"/>
  <c r="P32" i="3"/>
  <c r="P23" i="3"/>
  <c r="P33" i="3"/>
  <c r="Q32" i="3"/>
  <c r="Q29" i="3"/>
  <c r="P28" i="3"/>
  <c r="Q27" i="3"/>
  <c r="Q25" i="3"/>
  <c r="P24" i="3"/>
  <c r="Q23" i="3"/>
  <c r="D97" i="19"/>
  <c r="D93" i="19"/>
  <c r="J31" i="32"/>
  <c r="C92" i="19" s="1"/>
  <c r="M25" i="38"/>
  <c r="N13" i="29"/>
  <c r="J13" i="29"/>
  <c r="J22" i="22"/>
  <c r="G31" i="14"/>
  <c r="J10" i="14"/>
  <c r="L73" i="3" s="1"/>
  <c r="N73" i="3" s="1"/>
  <c r="E73" i="3"/>
  <c r="E77" i="3" s="1"/>
  <c r="J18" i="8"/>
  <c r="P41" i="3"/>
  <c r="F28" i="29"/>
  <c r="I46" i="11"/>
  <c r="J44" i="6"/>
  <c r="O44" i="6" s="1"/>
  <c r="G28" i="4"/>
  <c r="H49" i="32"/>
  <c r="J28" i="32"/>
  <c r="C91" i="19" s="1"/>
  <c r="H90" i="19" s="1"/>
  <c r="F49" i="32"/>
  <c r="M28" i="29"/>
  <c r="I28" i="29"/>
  <c r="J25" i="29"/>
  <c r="N25" i="30"/>
  <c r="N26" i="30" s="1"/>
  <c r="P116" i="19"/>
  <c r="J20" i="30"/>
  <c r="F39" i="8"/>
  <c r="D95" i="19"/>
  <c r="AD11" i="47"/>
  <c r="O112" i="19"/>
  <c r="J14" i="30"/>
  <c r="C73" i="19" s="1"/>
  <c r="L28" i="29"/>
  <c r="G52" i="22"/>
  <c r="N37" i="49"/>
  <c r="J16" i="14"/>
  <c r="L75" i="3" s="1"/>
  <c r="N75" i="3" s="1"/>
  <c r="K46" i="11"/>
  <c r="N33" i="8"/>
  <c r="Q47" i="3"/>
  <c r="M48" i="3"/>
  <c r="P44" i="3"/>
  <c r="P43" i="3"/>
  <c r="M46" i="6"/>
  <c r="D31" i="3"/>
  <c r="D33" i="3" s="1"/>
  <c r="F34" i="3" s="1"/>
  <c r="Q22" i="3"/>
  <c r="Q34" i="3" s="1"/>
  <c r="E100" i="3"/>
  <c r="R98" i="3"/>
  <c r="R101" i="3" s="1"/>
  <c r="N97" i="3"/>
  <c r="N113" i="3" s="1"/>
  <c r="L113" i="3"/>
  <c r="N114" i="3" s="1"/>
  <c r="Q65" i="3"/>
  <c r="O116" i="19"/>
  <c r="O111" i="19"/>
  <c r="O105" i="19"/>
  <c r="R100" i="3"/>
  <c r="C6" i="19"/>
  <c r="O12" i="6"/>
  <c r="O13" i="6" s="1"/>
  <c r="J13" i="6"/>
  <c r="N14" i="14"/>
  <c r="N16" i="14" s="1"/>
  <c r="N28" i="49"/>
  <c r="N10" i="30"/>
  <c r="C69" i="19"/>
  <c r="N14" i="29"/>
  <c r="N16" i="29" s="1"/>
  <c r="J16" i="29"/>
  <c r="N40" i="48"/>
  <c r="O113" i="19"/>
  <c r="Q56" i="3"/>
  <c r="Q67" i="3" s="1"/>
  <c r="P56" i="3"/>
  <c r="P67" i="3" s="1"/>
  <c r="T67" i="3" s="1"/>
  <c r="L67" i="3"/>
  <c r="M77" i="3"/>
  <c r="M76" i="3"/>
  <c r="N74" i="3"/>
  <c r="D6" i="19"/>
  <c r="F10" i="19"/>
  <c r="F12" i="19" s="1"/>
  <c r="F13" i="19" s="1"/>
  <c r="J37" i="22"/>
  <c r="J46" i="22"/>
  <c r="J34" i="49"/>
  <c r="N32" i="32"/>
  <c r="N34" i="32" s="1"/>
  <c r="J34" i="32"/>
  <c r="C93" i="19" s="1"/>
  <c r="J25" i="14"/>
  <c r="N24" i="14"/>
  <c r="N25" i="14" s="1"/>
  <c r="N22" i="49"/>
  <c r="N20" i="29"/>
  <c r="N22" i="29" s="1"/>
  <c r="J22" i="29"/>
  <c r="N14" i="10"/>
  <c r="N16" i="10" s="1"/>
  <c r="J27" i="29"/>
  <c r="N27" i="29" s="1"/>
  <c r="G28" i="29"/>
  <c r="E74" i="3"/>
  <c r="Q41" i="3"/>
  <c r="Q49" i="3" s="1"/>
  <c r="J17" i="10"/>
  <c r="G19" i="10"/>
  <c r="N25" i="49"/>
  <c r="Q57" i="3"/>
  <c r="C97" i="19"/>
  <c r="E97" i="19" s="1"/>
  <c r="Q100" i="3"/>
  <c r="S100" i="3" s="1"/>
  <c r="Q98" i="3"/>
  <c r="Q63" i="3"/>
  <c r="D13" i="19"/>
  <c r="H10" i="19"/>
  <c r="H12" i="19" s="1"/>
  <c r="H11" i="19"/>
  <c r="N26" i="11"/>
  <c r="N28" i="11" s="1"/>
  <c r="J28" i="11"/>
  <c r="N28" i="22"/>
  <c r="N34" i="49"/>
  <c r="J28" i="49"/>
  <c r="J22" i="49"/>
  <c r="N21" i="14"/>
  <c r="N22" i="14" s="1"/>
  <c r="J22" i="14"/>
  <c r="L77" i="3" s="1"/>
  <c r="N19" i="49"/>
  <c r="AD20" i="47"/>
  <c r="J18" i="10"/>
  <c r="I13" i="4"/>
  <c r="M11" i="4"/>
  <c r="M13" i="4" s="1"/>
  <c r="P29" i="3"/>
  <c r="L107" i="19"/>
  <c r="M16" i="4"/>
  <c r="N43" i="11"/>
  <c r="J13" i="22"/>
  <c r="C76" i="19"/>
  <c r="J10" i="49"/>
  <c r="M43" i="49"/>
  <c r="G15" i="31"/>
  <c r="J13" i="31"/>
  <c r="O41" i="6"/>
  <c r="N13" i="14"/>
  <c r="R99" i="3"/>
  <c r="Q33" i="3"/>
  <c r="Q31" i="3"/>
  <c r="P30" i="3"/>
  <c r="L8" i="3"/>
  <c r="N8" i="3" s="1"/>
  <c r="D91" i="19"/>
  <c r="I90" i="19" s="1"/>
  <c r="E5" i="19"/>
  <c r="M22" i="4"/>
  <c r="F31" i="14"/>
  <c r="J19" i="22"/>
  <c r="C18" i="19" s="1"/>
  <c r="C22" i="19" s="1"/>
  <c r="J49" i="22"/>
  <c r="N25" i="29"/>
  <c r="M17" i="4"/>
  <c r="M19" i="4" s="1"/>
  <c r="J10" i="6"/>
  <c r="J10" i="10"/>
  <c r="J13" i="10"/>
  <c r="O10" i="48"/>
  <c r="I10" i="38"/>
  <c r="K49" i="32"/>
  <c r="J43" i="32"/>
  <c r="C95" i="19" s="1"/>
  <c r="E95" i="19" s="1"/>
  <c r="J13" i="32"/>
  <c r="C85" i="19" s="1"/>
  <c r="E85" i="19" s="1"/>
  <c r="J19" i="29"/>
  <c r="N13" i="49"/>
  <c r="N16" i="49"/>
  <c r="J40" i="49"/>
  <c r="L43" i="49"/>
  <c r="N40" i="49"/>
  <c r="J31" i="49"/>
  <c r="J42" i="49"/>
  <c r="N31" i="49"/>
  <c r="J41" i="49"/>
  <c r="N41" i="49" s="1"/>
  <c r="K43" i="49"/>
  <c r="J13" i="49"/>
  <c r="J43" i="49"/>
  <c r="N10" i="49"/>
  <c r="M78" i="3"/>
  <c r="N19" i="14"/>
  <c r="J19" i="14"/>
  <c r="L76" i="3" s="1"/>
  <c r="N76" i="3" s="1"/>
  <c r="N42" i="49"/>
  <c r="N19" i="22"/>
  <c r="C31" i="19"/>
  <c r="I52" i="22"/>
  <c r="M14" i="28"/>
  <c r="I14" i="28"/>
  <c r="J36" i="8"/>
  <c r="K36" i="8"/>
  <c r="P45" i="3"/>
  <c r="Q45" i="3"/>
  <c r="L48" i="3"/>
  <c r="L49" i="3" s="1"/>
  <c r="J37" i="8"/>
  <c r="N37" i="8" s="1"/>
  <c r="J34" i="48"/>
  <c r="G46" i="6"/>
  <c r="J16" i="6"/>
  <c r="I16" i="4"/>
  <c r="L7" i="3"/>
  <c r="N7" i="3" s="1"/>
  <c r="N14" i="3" s="1"/>
  <c r="O15" i="3" s="1"/>
  <c r="N13" i="31"/>
  <c r="J15" i="31"/>
  <c r="N43" i="32"/>
  <c r="D88" i="19"/>
  <c r="I87" i="19" s="1"/>
  <c r="J29" i="30"/>
  <c r="P112" i="19"/>
  <c r="O115" i="19"/>
  <c r="O109" i="19"/>
  <c r="O106" i="19"/>
  <c r="C72" i="19"/>
  <c r="J16" i="22"/>
  <c r="N13" i="22"/>
  <c r="C28" i="19" s="1"/>
  <c r="J10" i="22"/>
  <c r="J29" i="14"/>
  <c r="N29" i="14" s="1"/>
  <c r="L40" i="48"/>
  <c r="M40" i="48"/>
  <c r="Q46" i="3"/>
  <c r="J24" i="8"/>
  <c r="D74" i="3"/>
  <c r="M39" i="8"/>
  <c r="L39" i="8"/>
  <c r="I46" i="6"/>
  <c r="L46" i="6"/>
  <c r="I25" i="38"/>
  <c r="J9" i="31"/>
  <c r="N12" i="31"/>
  <c r="J12" i="31"/>
  <c r="O43" i="6"/>
  <c r="D54" i="3"/>
  <c r="F55" i="3" s="1"/>
  <c r="O9" i="6"/>
  <c r="O10" i="6" s="1"/>
  <c r="Q28" i="3"/>
  <c r="P27" i="3"/>
  <c r="Q26" i="3"/>
  <c r="P22" i="3"/>
  <c r="P34" i="3" s="1"/>
  <c r="L106" i="19"/>
  <c r="L105" i="19"/>
  <c r="L109" i="19" s="1"/>
  <c r="O114" i="19"/>
  <c r="O108" i="19"/>
  <c r="E109" i="19"/>
  <c r="H109" i="19"/>
  <c r="L108" i="19" s="1"/>
  <c r="E106" i="19"/>
  <c r="P111" i="19"/>
  <c r="O110" i="19"/>
  <c r="J28" i="14"/>
  <c r="L78" i="3" s="1"/>
  <c r="J26" i="29"/>
  <c r="J28" i="29" s="1"/>
  <c r="H52" i="22"/>
  <c r="N31" i="22"/>
  <c r="J43" i="22"/>
  <c r="J50" i="22"/>
  <c r="N50" i="22" s="1"/>
  <c r="N22" i="22"/>
  <c r="J51" i="22"/>
  <c r="N51" i="22" s="1"/>
  <c r="L31" i="14"/>
  <c r="Z14" i="47"/>
  <c r="P115" i="19"/>
  <c r="P113" i="19"/>
  <c r="P109" i="19"/>
  <c r="P108" i="19"/>
  <c r="C122" i="19"/>
  <c r="P110" i="19"/>
  <c r="N23" i="30"/>
  <c r="P105" i="19"/>
  <c r="P107" i="19"/>
  <c r="P106" i="19"/>
  <c r="J30" i="30"/>
  <c r="N30" i="30" s="1"/>
  <c r="J31" i="30"/>
  <c r="N31" i="30" s="1"/>
  <c r="I26" i="4"/>
  <c r="M26" i="4" s="1"/>
  <c r="M24" i="4"/>
  <c r="M25" i="4" s="1"/>
  <c r="I27" i="4"/>
  <c r="M27" i="4" s="1"/>
  <c r="J28" i="4"/>
  <c r="K39" i="8"/>
  <c r="P46" i="3"/>
  <c r="O48" i="3"/>
  <c r="E75" i="3"/>
  <c r="F75" i="3" s="1"/>
  <c r="N48" i="3"/>
  <c r="J38" i="8"/>
  <c r="N38" i="8" s="1"/>
  <c r="Q43" i="3"/>
  <c r="M19" i="10"/>
  <c r="L19" i="10"/>
  <c r="N9" i="10"/>
  <c r="N10" i="10" s="1"/>
  <c r="N25" i="11"/>
  <c r="J43" i="11"/>
  <c r="J25" i="11"/>
  <c r="N16" i="11"/>
  <c r="J13" i="11"/>
  <c r="N10" i="11"/>
  <c r="J10" i="11"/>
  <c r="N19" i="11"/>
  <c r="N13" i="11"/>
  <c r="J40" i="11"/>
  <c r="N40" i="11"/>
  <c r="J37" i="11"/>
  <c r="N35" i="11"/>
  <c r="N37" i="11" s="1"/>
  <c r="G46" i="11"/>
  <c r="J34" i="11"/>
  <c r="N34" i="11"/>
  <c r="J31" i="11"/>
  <c r="M46" i="11"/>
  <c r="J44" i="11"/>
  <c r="N44" i="11" s="1"/>
  <c r="J22" i="11"/>
  <c r="H46" i="11"/>
  <c r="N20" i="11"/>
  <c r="N22" i="11" s="1"/>
  <c r="J19" i="11"/>
  <c r="J16" i="11"/>
  <c r="L46" i="11"/>
  <c r="J45" i="11"/>
  <c r="N45" i="11" s="1"/>
  <c r="E37" i="48"/>
  <c r="O36" i="48"/>
  <c r="O37" i="48" s="1"/>
  <c r="E40" i="48"/>
  <c r="J28" i="48"/>
  <c r="G40" i="48"/>
  <c r="O19" i="48"/>
  <c r="O16" i="48"/>
  <c r="V29" i="47"/>
  <c r="Z17" i="47"/>
  <c r="U29" i="47"/>
  <c r="Z23" i="47"/>
  <c r="Z20" i="47"/>
  <c r="AD12" i="47"/>
  <c r="AD14" i="47" s="1"/>
  <c r="Z11" i="47"/>
  <c r="Z26" i="47"/>
  <c r="F34" i="42"/>
  <c r="J15" i="8"/>
  <c r="O31" i="6"/>
  <c r="J31" i="6"/>
  <c r="O28" i="6"/>
  <c r="J28" i="6"/>
  <c r="H46" i="6"/>
  <c r="O19" i="6"/>
  <c r="J19" i="6"/>
  <c r="N9" i="31"/>
  <c r="D92" i="19"/>
  <c r="N13" i="32"/>
  <c r="D87" i="19"/>
  <c r="N15" i="31"/>
  <c r="L49" i="32"/>
  <c r="N40" i="32"/>
  <c r="M10" i="38"/>
  <c r="J40" i="32"/>
  <c r="N28" i="32"/>
  <c r="J25" i="32"/>
  <c r="C90" i="19" s="1"/>
  <c r="E90" i="19" s="1"/>
  <c r="J22" i="32"/>
  <c r="C89" i="19" s="1"/>
  <c r="E89" i="19" s="1"/>
  <c r="I49" i="32"/>
  <c r="J16" i="32"/>
  <c r="C87" i="19" s="1"/>
  <c r="X29" i="47"/>
  <c r="AD26" i="47"/>
  <c r="AD23" i="47"/>
  <c r="AB29" i="47"/>
  <c r="AD27" i="47"/>
  <c r="AD28" i="47"/>
  <c r="N29" i="30"/>
  <c r="E119" i="19"/>
  <c r="C128" i="19" s="1"/>
  <c r="C121" i="19"/>
  <c r="N20" i="30"/>
  <c r="N14" i="30"/>
  <c r="N11" i="30"/>
  <c r="N49" i="22"/>
  <c r="N25" i="22"/>
  <c r="N16" i="22"/>
  <c r="C30" i="19"/>
  <c r="K52" i="22"/>
  <c r="N10" i="22"/>
  <c r="C26" i="19" s="1"/>
  <c r="C25" i="19"/>
  <c r="N28" i="14"/>
  <c r="J30" i="14"/>
  <c r="N30" i="14" s="1"/>
  <c r="N10" i="14"/>
  <c r="F46" i="11"/>
  <c r="N31" i="11"/>
  <c r="N13" i="10"/>
  <c r="N17" i="10"/>
  <c r="K19" i="10"/>
  <c r="N18" i="10"/>
  <c r="J19" i="10"/>
  <c r="O34" i="48"/>
  <c r="K40" i="48"/>
  <c r="J31" i="48"/>
  <c r="O31" i="48"/>
  <c r="F40" i="48"/>
  <c r="O28" i="48"/>
  <c r="J25" i="48"/>
  <c r="O25" i="48"/>
  <c r="J22" i="48"/>
  <c r="J19" i="48"/>
  <c r="J38" i="48"/>
  <c r="O38" i="48" s="1"/>
  <c r="J16" i="48"/>
  <c r="H40" i="48"/>
  <c r="O13" i="48"/>
  <c r="J13" i="48"/>
  <c r="J39" i="48"/>
  <c r="O39" i="48" s="1"/>
  <c r="I40" i="48"/>
  <c r="I39" i="8"/>
  <c r="N36" i="8"/>
  <c r="P47" i="3"/>
  <c r="J33" i="8"/>
  <c r="N30" i="8"/>
  <c r="J30" i="8"/>
  <c r="J27" i="8"/>
  <c r="N27" i="8"/>
  <c r="Q44" i="3"/>
  <c r="N24" i="8"/>
  <c r="J21" i="8"/>
  <c r="N21" i="8"/>
  <c r="P42" i="3"/>
  <c r="N18" i="8"/>
  <c r="N15" i="8"/>
  <c r="H39" i="8"/>
  <c r="G39" i="8"/>
  <c r="N12" i="8"/>
  <c r="J12" i="8"/>
  <c r="J40" i="6"/>
  <c r="O37" i="6"/>
  <c r="J37" i="6"/>
  <c r="J34" i="6"/>
  <c r="O34" i="6"/>
  <c r="O25" i="6"/>
  <c r="J25" i="6"/>
  <c r="J45" i="6"/>
  <c r="O45" i="6" s="1"/>
  <c r="J22" i="6"/>
  <c r="O20" i="6"/>
  <c r="O22" i="6" s="1"/>
  <c r="F46" i="6"/>
  <c r="K46" i="6"/>
  <c r="O16" i="6"/>
  <c r="F31" i="3"/>
  <c r="F33" i="3" s="1"/>
  <c r="D11" i="3"/>
  <c r="G7" i="3"/>
  <c r="G9" i="3" s="1"/>
  <c r="K28" i="4"/>
  <c r="M9" i="4"/>
  <c r="M10" i="4" s="1"/>
  <c r="I10" i="4"/>
  <c r="N46" i="32"/>
  <c r="N31" i="32"/>
  <c r="N25" i="32"/>
  <c r="J48" i="32"/>
  <c r="N48" i="32" s="1"/>
  <c r="N22" i="32"/>
  <c r="M49" i="32"/>
  <c r="J19" i="32"/>
  <c r="C88" i="19" s="1"/>
  <c r="H87" i="19" s="1"/>
  <c r="N19" i="32"/>
  <c r="N16" i="32"/>
  <c r="G49" i="32"/>
  <c r="I85" i="19"/>
  <c r="D98" i="19"/>
  <c r="J47" i="32"/>
  <c r="J10" i="32"/>
  <c r="C84" i="19" s="1"/>
  <c r="N10" i="32"/>
  <c r="K28" i="29"/>
  <c r="N19" i="29"/>
  <c r="D77" i="3"/>
  <c r="F78" i="3" s="1"/>
  <c r="M79" i="3" l="1"/>
  <c r="N77" i="3"/>
  <c r="C78" i="19"/>
  <c r="E75" i="19" s="1"/>
  <c r="E93" i="19"/>
  <c r="E92" i="19"/>
  <c r="J46" i="6"/>
  <c r="O46" i="6" s="1"/>
  <c r="N78" i="3"/>
  <c r="D76" i="3"/>
  <c r="L14" i="3"/>
  <c r="N15" i="3" s="1"/>
  <c r="H92" i="19"/>
  <c r="J92" i="19" s="1"/>
  <c r="E91" i="19"/>
  <c r="J90" i="19"/>
  <c r="J87" i="19"/>
  <c r="O40" i="48"/>
  <c r="Q48" i="3"/>
  <c r="F74" i="3"/>
  <c r="P48" i="3"/>
  <c r="P49" i="3" s="1"/>
  <c r="S98" i="3"/>
  <c r="S101" i="3" s="1"/>
  <c r="Q101" i="3"/>
  <c r="J109" i="19"/>
  <c r="H91" i="19"/>
  <c r="J91" i="19" s="1"/>
  <c r="N47" i="32"/>
  <c r="N49" i="32" s="1"/>
  <c r="J49" i="32"/>
  <c r="N43" i="49"/>
  <c r="N26" i="29"/>
  <c r="N28" i="29" s="1"/>
  <c r="C32" i="19"/>
  <c r="E76" i="3"/>
  <c r="O49" i="3"/>
  <c r="N52" i="22"/>
  <c r="J52" i="22"/>
  <c r="J31" i="14"/>
  <c r="L79" i="3"/>
  <c r="N80" i="3" s="1"/>
  <c r="I28" i="4"/>
  <c r="N49" i="3"/>
  <c r="N46" i="11"/>
  <c r="J46" i="11"/>
  <c r="J40" i="48"/>
  <c r="N39" i="8"/>
  <c r="I92" i="19"/>
  <c r="H89" i="19"/>
  <c r="J89" i="19" s="1"/>
  <c r="H88" i="19"/>
  <c r="J88" i="19" s="1"/>
  <c r="H85" i="19"/>
  <c r="J85" i="19" s="1"/>
  <c r="E87" i="19"/>
  <c r="H86" i="19"/>
  <c r="J86" i="19" s="1"/>
  <c r="AD29" i="47"/>
  <c r="Z29" i="47"/>
  <c r="J32" i="30"/>
  <c r="N32" i="30"/>
  <c r="C126" i="19"/>
  <c r="C125" i="19"/>
  <c r="C127" i="19"/>
  <c r="N31" i="14"/>
  <c r="N19" i="10"/>
  <c r="J39" i="8"/>
  <c r="D121" i="3"/>
  <c r="H126" i="3" s="1"/>
  <c r="M28" i="4"/>
  <c r="D9" i="3" s="1"/>
  <c r="G8" i="3" s="1"/>
  <c r="D122" i="3" s="1"/>
  <c r="C126" i="3" s="1"/>
  <c r="E88" i="19"/>
  <c r="E84" i="19"/>
  <c r="C98" i="19"/>
  <c r="E98" i="19" s="1"/>
  <c r="H84" i="19"/>
  <c r="N79" i="3" l="1"/>
  <c r="E77" i="19"/>
  <c r="E69" i="19"/>
  <c r="E73" i="19"/>
  <c r="E72" i="19"/>
  <c r="E68" i="19"/>
  <c r="E76" i="19"/>
  <c r="E70" i="19"/>
  <c r="E71" i="19"/>
  <c r="E74" i="19"/>
  <c r="F76" i="3"/>
  <c r="C125" i="3"/>
  <c r="D126" i="3" s="1"/>
  <c r="F122" i="3"/>
  <c r="J84" i="19"/>
  <c r="J99" i="19" s="1"/>
  <c r="H98" i="19"/>
  <c r="J98" i="19" s="1"/>
  <c r="F87" i="19"/>
  <c r="F98" i="19"/>
  <c r="F86" i="19"/>
  <c r="F93" i="19"/>
  <c r="F88" i="19"/>
  <c r="F91" i="19"/>
  <c r="F89" i="19"/>
  <c r="F92" i="19"/>
  <c r="F90" i="19"/>
  <c r="F85" i="19"/>
  <c r="F95" i="19"/>
  <c r="F94" i="19"/>
  <c r="F96" i="19"/>
  <c r="F97" i="19"/>
  <c r="F84" i="19"/>
  <c r="E99" i="19"/>
  <c r="L84" i="19" l="1"/>
  <c r="L89" i="19"/>
  <c r="L87" i="19"/>
  <c r="L91" i="19"/>
  <c r="L85" i="19"/>
  <c r="L92" i="19"/>
  <c r="L90" i="19"/>
  <c r="L88" i="19"/>
  <c r="L86" i="19"/>
</calcChain>
</file>

<file path=xl/sharedStrings.xml><?xml version="1.0" encoding="utf-8"?>
<sst xmlns="http://schemas.openxmlformats.org/spreadsheetml/2006/main" count="1422" uniqueCount="516">
  <si>
    <t>TRABALHO POR TURNOS</t>
  </si>
  <si>
    <t>TRABALHO EM DIAS DE DESCANSO SEMANAL, COMPLEMENTAR E FERIADOS</t>
  </si>
  <si>
    <t>DISPONIBILIDADE PERMANENTE</t>
  </si>
  <si>
    <t>PESSOAL INVESTIGADOR</t>
  </si>
  <si>
    <t>PESSOAL DOCENTE</t>
  </si>
  <si>
    <t>PND</t>
  </si>
  <si>
    <t>PDI</t>
  </si>
  <si>
    <t>SUB-TOTAL</t>
  </si>
  <si>
    <t>PRINCIPAIS INDICADORES</t>
  </si>
  <si>
    <t>ATÉ 9 ANOS</t>
  </si>
  <si>
    <t>10 A 19 ANOS</t>
  </si>
  <si>
    <t>20 A 29</t>
  </si>
  <si>
    <t>30 OU MAIS ANOS</t>
  </si>
  <si>
    <t>70 OU MAIS ANOS</t>
  </si>
  <si>
    <t>4º ANO (OU MENOS)</t>
  </si>
  <si>
    <t>6º ANO</t>
  </si>
  <si>
    <t>9º ANO</t>
  </si>
  <si>
    <t>11º / 12º ANO</t>
  </si>
  <si>
    <t>4 ANOS DE ESCOLARIDADE</t>
  </si>
  <si>
    <t>6 ANOS DE ESCOLARIDADE</t>
  </si>
  <si>
    <t>9 ANOS DE ESCOLARIDADE</t>
  </si>
  <si>
    <t>11 ANOS DE ESCOLARIDADE</t>
  </si>
  <si>
    <t>REMUNERAÇÃO BASE</t>
  </si>
  <si>
    <t>REGIME GERAL</t>
  </si>
  <si>
    <t>RISCO, PENOSIDADE OU INSALUBRIDADE</t>
  </si>
  <si>
    <t>FIXAÇÃO NA PERIFERIA</t>
  </si>
  <si>
    <t>60 OU MAIS ANOS</t>
  </si>
  <si>
    <t>PESSOAL DE INFORMÁTICA</t>
  </si>
  <si>
    <t>INVESTIGADOR</t>
  </si>
  <si>
    <t>DOCENTE</t>
  </si>
  <si>
    <t>TOTAL</t>
  </si>
  <si>
    <t>M</t>
  </si>
  <si>
    <t>T</t>
  </si>
  <si>
    <t>NOMEAÇÃO</t>
  </si>
  <si>
    <t>0.</t>
  </si>
  <si>
    <t>ATÉ 5 ANOS</t>
  </si>
  <si>
    <t>5 A 9 ANOS</t>
  </si>
  <si>
    <t>10 A 14 ANOS</t>
  </si>
  <si>
    <t>15 A 19 ANOS</t>
  </si>
  <si>
    <t>20 A 24 ANOS</t>
  </si>
  <si>
    <t>HOMENS</t>
  </si>
  <si>
    <t>MULHERES</t>
  </si>
  <si>
    <t>PESSOAL NÃO DOCENTE</t>
  </si>
  <si>
    <t>PESSOAL DOCENTE E INVESTIGADOR</t>
  </si>
  <si>
    <t>PARTICIPAÇÃO EM REUNIÕES</t>
  </si>
  <si>
    <t>BASE</t>
  </si>
  <si>
    <t>TRAB. EXTRAORDINÁRIO</t>
  </si>
  <si>
    <t xml:space="preserve"> </t>
  </si>
  <si>
    <t>BACHARELATO</t>
  </si>
  <si>
    <t>LICENCIATURA</t>
  </si>
  <si>
    <t>MESTRADO</t>
  </si>
  <si>
    <t>DOUTORAMENTO</t>
  </si>
  <si>
    <t>OUTROS</t>
  </si>
  <si>
    <t>PESSOAL DIRIGENTE</t>
  </si>
  <si>
    <t>CONTR. TRAB. TERMO (RP)</t>
  </si>
  <si>
    <t>MENOS DE 4 ANOS</t>
  </si>
  <si>
    <t>4 ANOS</t>
  </si>
  <si>
    <t>6 ANOS</t>
  </si>
  <si>
    <t>9 ANOS</t>
  </si>
  <si>
    <t>11 ANOS</t>
  </si>
  <si>
    <t>12 ANOS</t>
  </si>
  <si>
    <t>CURSO MÉDIO</t>
  </si>
  <si>
    <t>MENOS DE 4 ANOS DE ESCOLARIDADE</t>
  </si>
  <si>
    <t>ATÉ 29 ANOS</t>
  </si>
  <si>
    <t>30 A 44 ANOS</t>
  </si>
  <si>
    <t>45 A 59 ANOS</t>
  </si>
  <si>
    <t>INFORMÁTICO</t>
  </si>
  <si>
    <t>MESTRADO/ DOUTORA-MENTO</t>
  </si>
  <si>
    <t>BACHARE-LATO</t>
  </si>
  <si>
    <t>CONTR. ADM. PROV.</t>
  </si>
  <si>
    <t>CONTR. TRAB. TERMO CERTO</t>
  </si>
  <si>
    <t>PREST. SERVIÇOS</t>
  </si>
  <si>
    <t>REQ. / DEST.</t>
  </si>
  <si>
    <t>AJUDAS DE CUSTO</t>
  </si>
  <si>
    <t>REPRESENTAÇÃO</t>
  </si>
  <si>
    <t>SECRETARIADO</t>
  </si>
  <si>
    <t>65 A 69 ANOS</t>
  </si>
  <si>
    <t>RECURSOS HUMANOS</t>
  </si>
  <si>
    <t>OUT</t>
  </si>
  <si>
    <t>TÉCNICO SUPERIOR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</si>
  <si>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</si>
  <si>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</si>
  <si>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</si>
  <si>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</si>
  <si>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</si>
  <si>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</si>
  <si>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</si>
  <si>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</si>
  <si>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OUTROS REGIMES ESPECIAIS DE PRESTAÇÃO DE TRABALHO</t>
  </si>
  <si>
    <t>HIGIENE E SEGURANÇA</t>
  </si>
  <si>
    <t>TRABALHADORES ESTRANGEIROS</t>
  </si>
  <si>
    <t>FORMAÇÃO PROFISSIONAL</t>
  </si>
  <si>
    <t>CONTR. TRAB TERMO</t>
  </si>
  <si>
    <t>LINKS PARA OUTRO FICHEIRO!!!!</t>
  </si>
  <si>
    <t>ADMITIDOS/REGRESSADOS</t>
  </si>
  <si>
    <t>SAÍDOS</t>
  </si>
  <si>
    <t>CASAMENTO OU NASCIMENTO</t>
  </si>
  <si>
    <t>MATERNIDADE / PATERNIDADE</t>
  </si>
  <si>
    <t>FALEC. FAMILIAR</t>
  </si>
  <si>
    <t>DOENÇA</t>
  </si>
  <si>
    <t>DOENÇA PROLONGADA</t>
  </si>
  <si>
    <t>ASSIST. FAMILIAR</t>
  </si>
  <si>
    <t>TRAB.-ESTUDANTE</t>
  </si>
  <si>
    <t>INJUSTIFICADA</t>
  </si>
  <si>
    <t>OUTRO</t>
  </si>
  <si>
    <t>SUBSÍDIO FAMILIAR CRIANÇAS E JOVENS</t>
  </si>
  <si>
    <t>COMPARTICIPAÇÕES A.D.S.E.</t>
  </si>
  <si>
    <t>REEMBOLSOS A.D.S.E.</t>
  </si>
  <si>
    <t>OUTRAS</t>
  </si>
  <si>
    <t>EFECTIVOS</t>
  </si>
  <si>
    <t>SUBSÍDIO FAMILIAR CRIANÇAS/JOVENS</t>
  </si>
  <si>
    <t>SUBSÍDIO DE REFEIÇÃO</t>
  </si>
  <si>
    <t>.</t>
  </si>
  <si>
    <t>LIMITE DE IDADE</t>
  </si>
  <si>
    <t xml:space="preserve">  </t>
  </si>
  <si>
    <t>HORÁRIO DESFASADO</t>
  </si>
  <si>
    <t>JORNADA CONTÍNUA</t>
  </si>
  <si>
    <t>TRABALHADOR-ESTUDANTE</t>
  </si>
  <si>
    <t>ASSISTÊNCIA A DESCENDENTES MENORES</t>
  </si>
  <si>
    <t>TEMPO PARCIAL</t>
  </si>
  <si>
    <t>ISENÇÃO DE HORÁRIO</t>
  </si>
  <si>
    <t xml:space="preserve">   </t>
  </si>
  <si>
    <t>CASAMENTO</t>
  </si>
  <si>
    <t>FALECIMENTO DE FAMILIAR</t>
  </si>
  <si>
    <t>ASSISTÊNCIA A FAMILIARES</t>
  </si>
  <si>
    <t>COM PERDA DE VENCIMENTO</t>
  </si>
  <si>
    <t>CUMPRIMENTO DE PENA DISCIPLINAR</t>
  </si>
  <si>
    <t>AUSÊNCIA INJUSTIFICADA</t>
  </si>
  <si>
    <t>GREVE</t>
  </si>
  <si>
    <t>NO LOCAL DE TRABALHO</t>
  </si>
  <si>
    <t>IN ITINERE</t>
  </si>
  <si>
    <t>MORTAIS</t>
  </si>
  <si>
    <t>HIGIENE E SEGURANÇA*</t>
  </si>
  <si>
    <t>NÚMERO</t>
  </si>
  <si>
    <t>VALOR (€)</t>
  </si>
  <si>
    <t>DESPESAS COM MEDICINA NO TRABALHO</t>
  </si>
  <si>
    <t>VISITAS A POSTOS DE TRABALHO</t>
  </si>
  <si>
    <t>* Os dados apresentados foram disponibilizados pelo Núcleo de Segurança Higiene e Saúde</t>
  </si>
  <si>
    <t>FORMAÇÃO EM PREVENÇÃO DE RISCOS</t>
  </si>
  <si>
    <t>MENOS DE 30 HORAS</t>
  </si>
  <si>
    <t>DE 30 A 59 HORAS</t>
  </si>
  <si>
    <t>DE 60 A 119 HORAS</t>
  </si>
  <si>
    <t>120 HORAS OU MAIS</t>
  </si>
  <si>
    <t>ABONO DE FAMÍLIA</t>
  </si>
  <si>
    <t>SUBSÍDIO DE EDUCAÇÃO ESPECIAL</t>
  </si>
  <si>
    <t>SUBSÍDIO MENSAL VITALÍCIO</t>
  </si>
  <si>
    <t>SUBSÍDIO DE FUNERAL</t>
  </si>
  <si>
    <t>SUBSÍDIO POR MORTE</t>
  </si>
  <si>
    <t>OUTRAS PRESTAÇÕES SOCIAIS</t>
  </si>
  <si>
    <t>GRUPOS DESPORTIVOS / CASA DE PESSOAL*</t>
  </si>
  <si>
    <t>REFEITÓRIOS</t>
  </si>
  <si>
    <t>COLÓNIAS DE FÉRIAS</t>
  </si>
  <si>
    <t>NÚMERO TOTAL DE VOTANTES</t>
  </si>
  <si>
    <t>COMISSÃO DE SERVIÇO</t>
  </si>
  <si>
    <t>MOBILIDADE INTERNA</t>
  </si>
  <si>
    <t>DIRIGENTE SUPERIOR</t>
  </si>
  <si>
    <t>DIRIGENTE INTERMÉDIO</t>
  </si>
  <si>
    <t>ASSISTENTE TÉCNICO</t>
  </si>
  <si>
    <t>ASSISTENTE OPERACIONAL</t>
  </si>
  <si>
    <t>CARREIRAS GERAIS</t>
  </si>
  <si>
    <t>MENOS DE 20 ANOS</t>
  </si>
  <si>
    <t xml:space="preserve">ASSISTENTE TÉCNICO </t>
  </si>
  <si>
    <t>PROCEDIMENTO CONCURSAL</t>
  </si>
  <si>
    <t>OUTRAS SITUAÇÕES</t>
  </si>
  <si>
    <t>MORTE</t>
  </si>
  <si>
    <t>REFORMA / APOSENTAÇÃO</t>
  </si>
  <si>
    <t>PROMOÇÃO (carreiras não revistas e carreiras subsistentes)</t>
  </si>
  <si>
    <t xml:space="preserve">PROCEDIMENTO CONCURSAL </t>
  </si>
  <si>
    <t>CONSOLIDAÇÃO DA MOBILIDADE NA CATEGORIA</t>
  </si>
  <si>
    <t>INVESTIGADORES</t>
  </si>
  <si>
    <t>UNIÃO EUROPEIA</t>
  </si>
  <si>
    <t>CPLP</t>
  </si>
  <si>
    <t>OUTROS PAÍSES</t>
  </si>
  <si>
    <t>CONCLUSÃO S/ SUCESSO DO PERIODO EXPERIMENTAL</t>
  </si>
  <si>
    <t>POR CONTA DO PERÍODO DE FÉRIAS</t>
  </si>
  <si>
    <t>CTFP POR TEMPO INDETERMINADO</t>
  </si>
  <si>
    <t>CTFP A TERMO RESOLUTIVO CERTO</t>
  </si>
  <si>
    <t>CTFP A TERMO RESOLUTIVO INCERTO</t>
  </si>
  <si>
    <t>TRABALHO EM DIAS DE DESCANSO SEMANAL COMPLEMENTAR</t>
  </si>
  <si>
    <t>40 OU MAIS ANOS</t>
  </si>
  <si>
    <t xml:space="preserve">ALTERAÇÃO OBRIGATÓRIA DO POSICIONAMENTO REMUNERATÓRIO 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</si>
  <si>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</si>
  <si>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</si>
  <si>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</si>
  <si>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</si>
  <si>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</si>
  <si>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>ESTRUTURA REMUNERATÓRIA, POR GÉNERO</t>
  </si>
  <si>
    <t>Masculino</t>
  </si>
  <si>
    <t>Feminino</t>
  </si>
  <si>
    <t>Total</t>
  </si>
  <si>
    <t>1251-1500 €</t>
  </si>
  <si>
    <t>1501-1750 €</t>
  </si>
  <si>
    <t>1751-2000 €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</si>
  <si>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</si>
  <si>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</si>
  <si>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</si>
  <si>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</si>
  <si>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</si>
  <si>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</si>
  <si>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</si>
  <si>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</si>
  <si>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</si>
  <si>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</si>
  <si>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</si>
  <si>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</si>
  <si>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</si>
  <si>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</si>
  <si>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</si>
  <si>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</si>
  <si>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Remunerações mensais ilíquidas</t>
  </si>
  <si>
    <t>Período de referência: mês de Dezembro</t>
  </si>
  <si>
    <t>Remuneração (€)</t>
  </si>
  <si>
    <t>Mínima (€)</t>
  </si>
  <si>
    <t>Máxima (€)</t>
  </si>
  <si>
    <t>ALTERAÇÃO DAS FUNÇÕES EXERCIDAS</t>
  </si>
  <si>
    <t>ADAPTAÇÃO DO POSTO DE TRABALHO</t>
  </si>
  <si>
    <t>ALTERAÇÃO DO REGIME DE DURAÇÃO DO TRABALHO</t>
  </si>
  <si>
    <t>SUBSÍDIO PARA ASSISTÊNCIA A 3ª PESSOA</t>
  </si>
  <si>
    <t>ENCARGOS COM BENEFÍCIOS SOCIAIS</t>
  </si>
  <si>
    <t>ENCARGOS COM PRESTAÇÕES SOCIAIS</t>
  </si>
  <si>
    <t>SUBSÍDIO DE DESEMPREGO</t>
  </si>
  <si>
    <t>ACIDENTE DE TRABALHO E DOENÇA PROFISSIONAL</t>
  </si>
  <si>
    <t>SUBSÍDIO DE FREQUÊNCIA DE CRECHE E DE EDUCAÇÃO PRÉ-ESCOLAR</t>
  </si>
  <si>
    <t>SUBSÍDIO DE ESTUDOS</t>
  </si>
  <si>
    <t>APOIO SOCIO-ECONÓMICO</t>
  </si>
  <si>
    <t>OUTROS BENEFÍCIOS SOCIAIS</t>
  </si>
  <si>
    <t>SUPLEMENTOS REMUNERATÓRIOS</t>
  </si>
  <si>
    <t>PRÉMIOS DE DESEMPENHO</t>
  </si>
  <si>
    <t>BENEFÍCIOS SOCIAIS</t>
  </si>
  <si>
    <t>OUTROS ENCARGOS COM PESSOAL</t>
  </si>
  <si>
    <t>ABONO PARA FALHAS</t>
  </si>
  <si>
    <t>OUTROS SUPLEMENTOS REMUNERATÓRIOS</t>
  </si>
  <si>
    <t>TOTAL*</t>
  </si>
  <si>
    <t>CADUCIDADE (TERMO)</t>
  </si>
  <si>
    <t>REVOGAÇÃO (CESSAÇÃO POR MÚTUO ACORDO)</t>
  </si>
  <si>
    <t>RESOLUÇÃO (POR INICIATIVA DO TRABALHADOR)</t>
  </si>
  <si>
    <t>DENÚNCIA (POR INICIATIVA DO TRABALHADOR)</t>
  </si>
  <si>
    <t>DESPEDIMENTO POR INADAPTAÇÃO</t>
  </si>
  <si>
    <t>DESPEDIMENTO POR EXTINÇÃO DO POSTO DE TRABALHO</t>
  </si>
  <si>
    <t>ACIDENTES DE TRABALHO</t>
  </si>
  <si>
    <t>1 a 3 dias de baixa</t>
  </si>
  <si>
    <t>4 a 30 dias de baixa</t>
  </si>
  <si>
    <t>Superior a 30 dias de baixa</t>
  </si>
  <si>
    <t>Mortal</t>
  </si>
  <si>
    <t>F</t>
  </si>
  <si>
    <t>Nº de dias de trabalho perdidos por acidentes ocorridos no ano</t>
  </si>
  <si>
    <t>Nº de dias de trabalho perdidos por acidentes ocorridos em anos anteriores</t>
  </si>
  <si>
    <t>CAPÍTULO I - RECURSOS HUMANOS</t>
  </si>
  <si>
    <t>MODALIDADE DE VINCULAÇÃO</t>
  </si>
  <si>
    <t>QUADRO 2: CONTAGEM DOS TRABALHADORES POR GRUPO/CARGO/CARREIRA, SEGUNDO O ESCALÃO ETÁRIO E GÉNERO</t>
  </si>
  <si>
    <t>QUADRO 3: CONTAGEM DOS TRABALHADORES POR GRUPO/CARGO/CARREIRA, SEGUNDO O NÍVEL DE ANTIGUIDADE E GÉNERO</t>
  </si>
  <si>
    <t xml:space="preserve">BACHARELATO </t>
  </si>
  <si>
    <t>QUADRO 1: CONTAGEM DOS TRABALHADORES POR GRUPO/CARGO/CARREIRA, SEGUNDO A MODALIDADE DE VINCULAÇÃO E GÉNERO</t>
  </si>
  <si>
    <t>CEAGP (Curso de Estudos Avançados em Gestão Pública)</t>
  </si>
  <si>
    <t>QUADRO 7: CONTAGEM DOS TRABALHADORES ADMITIDOS E REGRESSADOS DURANTE O ANO, POR GRUPO/CARGO/CARREIRA, SEGUNDO O MODO DE OCUPAÇÃO DO POSTO DE TRABALHO E GÉNERO</t>
  </si>
  <si>
    <t>QUADRO 10: CONTAGEM DOS POSTOS DE TRABALHO PREVISTOS E NÃO OCUPADOS DURANTE O ANO, POR GRUPO/CARGO/CARREIRA, SEGUNDO A DIFICULDADE DE RECRUTAMENTO</t>
  </si>
  <si>
    <t>RIGIDO</t>
  </si>
  <si>
    <t>FLEXÍVEL</t>
  </si>
  <si>
    <t>DESFASADO</t>
  </si>
  <si>
    <t>ESPECÍFICO</t>
  </si>
  <si>
    <t>QUADRO 12: CONTAGEM DOS TRABALHADORES POR GRUPO/CARGO/CARREIRA, SEGUNDO A MODALIDADE DE HORÁRIO DE TRABALHO E GÉNERO</t>
  </si>
  <si>
    <t>QUADRO 18: TOTAL DOS ENCARGOS COM PESSOAL DURANTE O ANO</t>
  </si>
  <si>
    <t xml:space="preserve">ESTRUTURA ETÁRIA </t>
  </si>
  <si>
    <t>2</t>
  </si>
  <si>
    <t>3</t>
  </si>
  <si>
    <t>NÍVEL DE ANTIGUIDADE</t>
  </si>
  <si>
    <t>4</t>
  </si>
  <si>
    <t>NÍVEL DE ESCOLARIDADE</t>
  </si>
  <si>
    <t>5</t>
  </si>
  <si>
    <t>6</t>
  </si>
  <si>
    <t>TRABALHADORES PORTADORES DE DEFICIÊNCIA</t>
  </si>
  <si>
    <t>7</t>
  </si>
  <si>
    <t>TRABALHADORES ADMITIDOS E REGRESSADOS</t>
  </si>
  <si>
    <t>8</t>
  </si>
  <si>
    <t>SAÍDAS DOS TRABALHADORES NOMEADOS OU EM COM. SERVIÇO</t>
  </si>
  <si>
    <t>9</t>
  </si>
  <si>
    <t>SAÍDAS DOS TRABALHADORES CONTRATADOS</t>
  </si>
  <si>
    <t>10</t>
  </si>
  <si>
    <t>POSTOS DE TRABALHO PREVISTOS E NÃO OCUPADOS</t>
  </si>
  <si>
    <t>11</t>
  </si>
  <si>
    <t>MUDANÇAS DE SITUAÇÃO DOS TRABALHADORES</t>
  </si>
  <si>
    <t>12</t>
  </si>
  <si>
    <t>MODALIDADE DE HORÁRIO DE TRABALHO</t>
  </si>
  <si>
    <t>13</t>
  </si>
  <si>
    <t>PERÍODO NORMAL DE TRABALHO</t>
  </si>
  <si>
    <t>14</t>
  </si>
  <si>
    <t>15</t>
  </si>
  <si>
    <t>TRABALHADORES EM GREVE</t>
  </si>
  <si>
    <t>REMUNERAÇÕES E ENCARGOS</t>
  </si>
  <si>
    <t>17</t>
  </si>
  <si>
    <t>18</t>
  </si>
  <si>
    <t>19</t>
  </si>
  <si>
    <t>20</t>
  </si>
  <si>
    <t>ESTRUTURA REMUNERATÓRIA</t>
  </si>
  <si>
    <t xml:space="preserve">TOTAL DOS ENCARGOS COM PESSOAL </t>
  </si>
  <si>
    <t>18.1</t>
  </si>
  <si>
    <t>18.2</t>
  </si>
  <si>
    <t>CASOS DE INCAPACIDADE</t>
  </si>
  <si>
    <t>SITUAÇÕES PARTICIPADAS E CONFIRMADAS DE DOENÇA PROFISSIONAL</t>
  </si>
  <si>
    <t>RELAÇÕES PROFISSIONAIS</t>
  </si>
  <si>
    <t>DISCIPLINA</t>
  </si>
  <si>
    <t>DESPESAS ANUAIS COM FORMAÇÃO</t>
  </si>
  <si>
    <t>30</t>
  </si>
  <si>
    <t>21</t>
  </si>
  <si>
    <t>22</t>
  </si>
  <si>
    <t>23</t>
  </si>
  <si>
    <t>24</t>
  </si>
  <si>
    <t>25</t>
  </si>
  <si>
    <t>26</t>
  </si>
  <si>
    <t>COMISSÕES DE SEGURANÇA E SAÚDE NO TRABALHO</t>
  </si>
  <si>
    <t>CUSTOS COM PREVENÇÃO DE ACIDENTES/DOENÇAS PROFISSIONAIS</t>
  </si>
  <si>
    <t>FORMAÇÃO E SENSIBILIZAÇÃO EM  SEGURANÇA E SAÚDE NO TRABALHO</t>
  </si>
  <si>
    <t>16</t>
  </si>
  <si>
    <t>DIAS DE AUSÊNCIAS AO TRABALHO</t>
  </si>
  <si>
    <t>TRABALHO EM DIAS DE DESCANSO SEMANAL OBRIGATÓRIO</t>
  </si>
  <si>
    <t>TRABALHO EM DIAS FERIADOS</t>
  </si>
  <si>
    <t>QUADRO 18.2: ENCARGOS COM PRESTAÇÕES SOCIAIS</t>
  </si>
  <si>
    <t>QUADRO 18.3: ENCARGOS COM BENEFÍCIOS SOCIAIS</t>
  </si>
  <si>
    <t>QUADRO 20: NÚMERO DE CASOS DE INCAPACIDADE DECLARADOS DURANTE O ANO, RELATIVAMENTE AOS TRABALHADORES VÍTIMAS  DE ACIDENTE DE TRABALHO</t>
  </si>
  <si>
    <t xml:space="preserve">QUADRO 21: NÚMERO DE SITUAÇÕES PARTICIPADAS E CONFIRMADAS DE DOENÇA PROFISSIONAL E DE DIAS DE TRABALHO PERDIDOS </t>
  </si>
  <si>
    <t>Código (*)</t>
  </si>
  <si>
    <t>DOENÇAS PROFISSIONAIS</t>
  </si>
  <si>
    <t>Designação</t>
  </si>
  <si>
    <t>Nº DE CASOS</t>
  </si>
  <si>
    <t>Nº DE DIAS DE AUSÊNCIA</t>
  </si>
  <si>
    <t>QUADRO 23: NÚMERO DE INTERVENÇÕES DAS COMISSÕES DE SEGURANÇA E SAÚDE NO TRABALHO OCORRIDAS DURANTE O ANO, POR TIPO</t>
  </si>
  <si>
    <t>REUNIÕES DA COMISSÃO</t>
  </si>
  <si>
    <t>VISITAS AOS LOCAIS DE TRABALHO</t>
  </si>
  <si>
    <t>QUADRO 26: CUSTOS COM A PREVENÇÃO DE ACIDENTES E DOENÇAS PROFISSIONAIS</t>
  </si>
  <si>
    <t>ENCARGOS DE ESTRUTURA DE MEDICINA E SEGURANÇA NO TRABALHO</t>
  </si>
  <si>
    <t>OUTROS CUSTOS COM A PREVENÇÃO DE ACIDENTES E DOENÇAS PROFISSIONAIS</t>
  </si>
  <si>
    <t>QUADRO 30: DESPESAS ANUAIS COM  FORMAÇÃO</t>
  </si>
  <si>
    <t>TRABALHADORES SINDICALIZADOS</t>
  </si>
  <si>
    <t>ELEMENTOS PERTENCENTES A COMISSÕES DE TRABALHADORES</t>
  </si>
  <si>
    <t>QUADRO 31: RELAÇÕES PROFISSIONAIS</t>
  </si>
  <si>
    <t>PROCESSOS TRANSITADOS DO ANO ANTERIOR</t>
  </si>
  <si>
    <t>PROCESSOS INSTAURADOS DURANTE O ANO</t>
  </si>
  <si>
    <t>PROCESSOS TRANSITADOS PARA O ANO SEGUINTE</t>
  </si>
  <si>
    <t xml:space="preserve">TOTAL </t>
  </si>
  <si>
    <t>I.</t>
  </si>
  <si>
    <t>II.</t>
  </si>
  <si>
    <t>III.</t>
  </si>
  <si>
    <t>IV.</t>
  </si>
  <si>
    <t>V.</t>
  </si>
  <si>
    <t>QUADRO 32: DISCIPLINA *</t>
  </si>
  <si>
    <t>II . REMUNERAÇÕES E ENCARGOS</t>
  </si>
  <si>
    <t>17.</t>
  </si>
  <si>
    <t>I.   RECURSOS HUMANOS</t>
  </si>
  <si>
    <t>HORAS DISPENDIDAS EM FORMAÇÃO</t>
  </si>
  <si>
    <t>QUADRO 13: CONTAGEM DOS TRABALHADORES POR GRUPO/CARGO/CARREIRA, SEGUNDO O PERÍODO NORMAL DE TRABALHO (PNT) E GÉNERO</t>
  </si>
  <si>
    <t>TEMPO COMPLETO</t>
  </si>
  <si>
    <t>42 HORAS</t>
  </si>
  <si>
    <t>QUADRO 18.1: SUPLEMENTOS REMUNERATÓRIOS</t>
  </si>
  <si>
    <t>IDENTIFICAÇÃO DA GREVE</t>
  </si>
  <si>
    <t>DATA</t>
  </si>
  <si>
    <t>42 horas</t>
  </si>
  <si>
    <t>Outros</t>
  </si>
  <si>
    <t>Nº de trabalhadores em greve</t>
  </si>
  <si>
    <t>Âmbito</t>
  </si>
  <si>
    <t>Motivo(s) da greve</t>
  </si>
  <si>
    <t>CESSAÇÃO POR MÚTUO ACORDO</t>
  </si>
  <si>
    <t>EXONERAÇÃO A PEDIDO DO TRABALHADOR</t>
  </si>
  <si>
    <t>APLICAÇÃO DE PENA DISCIPLINAR EXPULSIVA</t>
  </si>
  <si>
    <t>12 ANOS DE ESCOLARIDADE OU EQUIVALENTE</t>
  </si>
  <si>
    <t>TOTAL *</t>
  </si>
  <si>
    <t xml:space="preserve">ALTERAÇÃO DO P. R. POR OPÇÃO GESTIONÁRIA </t>
  </si>
  <si>
    <t>TEMPO PARCIAL OU OUTRO REGIME ESPECIAL:  0 A 10 HORAS</t>
  </si>
  <si>
    <t>POR ACID. SERVIÇO OU DOENÇA PROFISSIONAL</t>
  </si>
  <si>
    <t>Inferior a 1dia (sem dar lugar a baixa)</t>
  </si>
  <si>
    <t>. ARQUIVADOS</t>
  </si>
  <si>
    <t>. REPREENSÃO ESCRITA</t>
  </si>
  <si>
    <t>. MULTA</t>
  </si>
  <si>
    <t>. SUSPENSÃO</t>
  </si>
  <si>
    <t>. CESSAÇÃO DA COMISSÃO DE SERVIÇO</t>
  </si>
  <si>
    <t>PROCESSOS DECIDIDOS (TOTAL):</t>
  </si>
  <si>
    <t>. EXAMES DE ADMISSÃO</t>
  </si>
  <si>
    <t>. EXAMES PERIÓDICOS</t>
  </si>
  <si>
    <t>. EXAMES OCASIONAIS E COMPLEMENTARES</t>
  </si>
  <si>
    <t>. EXAMES DE CESSAÇÃO DE FUNÇÕES</t>
  </si>
  <si>
    <t>Greve Geral</t>
  </si>
  <si>
    <t>16. CONTAGEM DOS TRABALHADORES EM GREVE, POR ESCALÃO DE PNT E TEMPO DE PARALISAÇÃO</t>
  </si>
  <si>
    <r>
      <t xml:space="preserve">* </t>
    </r>
    <r>
      <rPr>
        <sz val="10"/>
        <rFont val="Arial"/>
        <family val="2"/>
      </rPr>
      <t>APIST - Associação do Pessoal do IST</t>
    </r>
  </si>
  <si>
    <t>III.          HIGIENE E SEGURANÇA*</t>
  </si>
  <si>
    <t>IV.    FORMAÇÃO PROFISSIONAL</t>
  </si>
  <si>
    <t>V.    ORGANISMOS DE DEFESA PROFISSIONAL E DISCIPLINA</t>
  </si>
  <si>
    <t>_</t>
  </si>
  <si>
    <r>
      <t xml:space="preserve">QUADRO 15: CONTAGEM DOS </t>
    </r>
    <r>
      <rPr>
        <b/>
        <u/>
        <sz val="11"/>
        <rFont val="Arial"/>
        <family val="2"/>
      </rPr>
      <t>DIAS</t>
    </r>
    <r>
      <rPr>
        <b/>
        <sz val="11"/>
        <rFont val="Arial"/>
        <family val="2"/>
      </rPr>
      <t xml:space="preserve"> DE AUSÊNCIA DO TRABALHO DURANTE O ANO, POR GRUPO/CARGO/CARREIRA, SEGUNDO O MOTIVO DE AUSÊNCIA E GÉNERO</t>
    </r>
  </si>
  <si>
    <t>14.1</t>
  </si>
  <si>
    <t>INFORMÁTICOS</t>
  </si>
  <si>
    <t>DOCENTES</t>
  </si>
  <si>
    <t>PROTEÇÃO NA PARENTALIDADE</t>
  </si>
  <si>
    <t>=</t>
  </si>
  <si>
    <t>ENCARGOS DAS ATIVIDADES DE MEDICINA NO TRABALHO</t>
  </si>
  <si>
    <t>AÇÕES DE REINTEGRAÇÃO PROFISSIONAL</t>
  </si>
  <si>
    <t>NÚMERO DE AÇÕES DE FORMAÇÃO</t>
  </si>
  <si>
    <t>PARTICIPAÇÕES EM AÇÕES DE FORMAÇÃO</t>
  </si>
  <si>
    <t>TRABALHO NORMAL NOTURNO</t>
  </si>
  <si>
    <t>TOTAL DOS EXAMES MÉDICOS EFETUADOS:</t>
  </si>
  <si>
    <t>AÇÕES REALIZADAS DURANTE O ANO</t>
  </si>
  <si>
    <t>EQUIPAMENTOS DE PROTEÇÃO</t>
  </si>
  <si>
    <t>QUADRO 25: NÚMERO DE AÇÕES DE FORMAÇÃO E SENSIBILIZAÇÃO EM MATÉRIA DE SEGURANÇA E SAÚDE NO TRABALHO</t>
  </si>
  <si>
    <t>TRABALHADORES ABRANGIDOS PELAS AÇÕES REALIZADAS</t>
  </si>
  <si>
    <t>QUADRO 24: NÚMERO DE TRABALHADORES SUJEITOS A AÇÕES DE REINTEGRAÇÃO PROFISSIONAL  EM  RESULTADO DE ACIDENTES DE TRABALHO OU DOENÇA PROFISSIONAL</t>
  </si>
  <si>
    <t>QUADRO 27: CONTAGEM DAS AÇÕES DE FORMAÇÃO PROFISSIONAL DURANTE O ANO, POR TIPO DE AÇÃO, SEGUNDO A DURAÇÃO</t>
  </si>
  <si>
    <t>NÚMERO DE AÇÕES INTERNAS</t>
  </si>
  <si>
    <t>NÚMERO DE AÇÕES EXTERNAS</t>
  </si>
  <si>
    <t>QUADRO 28: CONTAGEM RELATIVA A PARTICIPAÇÕES EM AÇÕES DE FORMAÇÃO DURANTE O ANO, POR GRUPO/CARGO/CARREIRA, SEGUNDO O TIPO DE AÇÃO</t>
  </si>
  <si>
    <t>EM AÇÕES INTERNAS / Nº DE PARTICIPAÇÕES</t>
  </si>
  <si>
    <t>EM AÇÕES EXTERNAS / Nº DE PARTICIPAÇÕES</t>
  </si>
  <si>
    <r>
      <t xml:space="preserve">QUADRO 29: CONTAGEM DAS </t>
    </r>
    <r>
      <rPr>
        <b/>
        <u/>
        <sz val="11"/>
        <rFont val="Arial"/>
        <family val="2"/>
      </rPr>
      <t>HORAS</t>
    </r>
    <r>
      <rPr>
        <b/>
        <sz val="11"/>
        <rFont val="Arial"/>
        <family val="2"/>
      </rPr>
      <t xml:space="preserve"> DISPENDIDAS EM FORMAÇÃO DURANTE O ANO, POR GRUPO/CARGO/CARREIRA, SEGUNDO O TIPO DE AÇÃO</t>
    </r>
  </si>
  <si>
    <t>HORAS DISPENDIDAS EM AÇÕES INTERNAS</t>
  </si>
  <si>
    <t>HORAS DISPENDIDAS EM AÇÕES EXTERNAS</t>
  </si>
  <si>
    <t>DESPESAS COM AÇÕES INTERNAS</t>
  </si>
  <si>
    <t>DESPESAS COM AÇÕES EXTERNAS</t>
  </si>
  <si>
    <t>* Dados disponibilizados pela Direção de Apoio Jurídico do IST</t>
  </si>
  <si>
    <r>
      <t xml:space="preserve">SUBSÍDIOS NO ÂMBITO DA PROTEÇÃO DA PARENTALIDADE </t>
    </r>
    <r>
      <rPr>
        <sz val="8"/>
        <rFont val="Arial"/>
        <family val="2"/>
      </rPr>
      <t>(maternidade, paternidade e adoção)</t>
    </r>
  </si>
  <si>
    <t xml:space="preserve">TRABALHO NOTURNO NORMAL </t>
  </si>
  <si>
    <t>1001-1250 €</t>
  </si>
  <si>
    <t>Mais de 6000 €</t>
  </si>
  <si>
    <t>DESPEDIMENTO COLETIVO</t>
  </si>
  <si>
    <r>
      <t xml:space="preserve">PNT </t>
    </r>
    <r>
      <rPr>
        <sz val="8"/>
        <rFont val="Arial"/>
        <family val="2"/>
      </rPr>
      <t>(Período Normal de Trabalho)</t>
    </r>
  </si>
  <si>
    <r>
      <t xml:space="preserve">Duração da paralisação </t>
    </r>
    <r>
      <rPr>
        <sz val="8"/>
        <rFont val="Arial"/>
        <family val="2"/>
      </rPr>
      <t>(hh/mm)</t>
    </r>
  </si>
  <si>
    <t>CONTRATOS AVENÇA</t>
  </si>
  <si>
    <t>CONTRATOS DE AVENÇA</t>
  </si>
  <si>
    <t xml:space="preserve">    </t>
  </si>
  <si>
    <t>40 HORAS</t>
  </si>
  <si>
    <t>TEMPO PARCIAL OU OUTRO REGIME ESPECIAL:  11 A 20 HORAS</t>
  </si>
  <si>
    <t>TEMPO PARCIAL OU OUTRO REGIME ESPECIAL:  21 A 35 HORAS</t>
  </si>
  <si>
    <t>40 horas</t>
  </si>
  <si>
    <t>CEDÊNCIA</t>
  </si>
  <si>
    <t>MOBILIDADE</t>
  </si>
  <si>
    <r>
      <t xml:space="preserve">QUADRO 9: CONTAGEM DAS SAÍDAS DE TRABALHADORES </t>
    </r>
    <r>
      <rPr>
        <b/>
        <u/>
        <sz val="11"/>
        <rFont val="Arial"/>
        <family val="2"/>
      </rPr>
      <t>CONTRATADOS</t>
    </r>
    <r>
      <rPr>
        <b/>
        <sz val="11"/>
        <rFont val="Arial"/>
        <family val="2"/>
      </rPr>
      <t>,  POR GRUPO/CARGO/CARREIRA, SEGUNDO O MOTIVO DE SAÍDA E GÉNERO</t>
    </r>
  </si>
  <si>
    <t>QUADRO 11: CONTAGEM DAS MUDANÇAS DE SITUAÇÃO DOS TRABALHADORES, POR GRUPO/CARGO/CARREIRA, SEGUNDO O MOTIVO E GÉNERO</t>
  </si>
  <si>
    <t>QUADRO 4 : CONTAGEM DOS TRABALHADORES POR GRUPO/CARGO/CARREIRA, SEGUNDO O NÍVEL DE ESCOLARIDADE E GÉNERO</t>
  </si>
  <si>
    <t>QUADRO 5: CONTAGEM DOS TRABALHADORES ESTRANGEIROS POR GRUPO/CARGO/CARREIRA, SEGUNDO A NACIONALIDADE E GÉNERO</t>
  </si>
  <si>
    <t>QUADRO 6: CONTAGEM DE TRABALHADORES PORTADORES DE DEFICIÊNCIA, POR GRUPO/CARGO/CARREIRA, SEGUNDO O ESCALÃO ETÁRIO E GÉNERO</t>
  </si>
  <si>
    <t>BALANÇO SOCIAL</t>
  </si>
  <si>
    <t>18.3</t>
  </si>
  <si>
    <r>
      <t xml:space="preserve">Nº de acidentes </t>
    </r>
    <r>
      <rPr>
        <u/>
        <sz val="9"/>
        <rFont val="Arial"/>
        <family val="2"/>
      </rPr>
      <t>com baixa</t>
    </r>
    <r>
      <rPr>
        <sz val="9"/>
        <rFont val="Arial"/>
        <family val="2"/>
      </rPr>
      <t xml:space="preserve">  ocorridos no ano de referência</t>
    </r>
  </si>
  <si>
    <t>Nº total de acidentes de trabalho ocorridos no ano de referência</t>
  </si>
  <si>
    <t>(*) - Conforme lista constante do DR nº6/2001, de 3 de maio, atualizado pelo DR nº 76/2007, de 17 de julho</t>
  </si>
  <si>
    <t xml:space="preserve">QUADRO 14: CONTAGEM DAS HORAS DE TRABALHO SUPLEMENTAR DURANTE O ANO, POR GRUPO/CARGO/CARREIRA, SEGUNDO A MODALIDADE DE PRESTAÇÃO DE TRABALHO E O GÉNERO </t>
  </si>
  <si>
    <t>TRABALHO SUPLEMENTAR</t>
  </si>
  <si>
    <t xml:space="preserve">QUADRO 14.1 : CONTAGEM DAS HORAS DE TRABALHO NOTURNO, NORMAL E SUPLEMENTAR DURANTE O ANO, POR GRUPO/CARGO/CARREIRA, SEGUNDO O GÉNERO </t>
  </si>
  <si>
    <t xml:space="preserve"> Casos de incapacidade permanente:</t>
  </si>
  <si>
    <t>Casos de incapacidade temporária absoluta</t>
  </si>
  <si>
    <t>Casos de incapacidade temporária parcial</t>
  </si>
  <si>
    <t xml:space="preserve">. absoluta </t>
  </si>
  <si>
    <t>. parcial</t>
  </si>
  <si>
    <t>. absoluta para o trabalho habitual</t>
  </si>
  <si>
    <t>*Foram contabilizados no Total os 4 contratos de avença</t>
  </si>
  <si>
    <t xml:space="preserve">       </t>
  </si>
  <si>
    <t>35 HORAS</t>
  </si>
  <si>
    <t>* O Total inclui 4 Contratos de Avença</t>
  </si>
  <si>
    <t>COMISSÃO DE SERVIÇO NO ÂMBITO DA LTFP</t>
  </si>
  <si>
    <r>
      <t xml:space="preserve">QUADRO 8: CONTAGEM DAS SAÍDAS DE TRABALHADORES </t>
    </r>
    <r>
      <rPr>
        <b/>
        <u/>
        <sz val="11"/>
        <rFont val="Arial"/>
        <family val="2"/>
      </rPr>
      <t>NOMEADOS</t>
    </r>
    <r>
      <rPr>
        <b/>
        <sz val="11"/>
        <rFont val="Arial"/>
        <family val="2"/>
      </rPr>
      <t xml:space="preserve"> OU EM </t>
    </r>
    <r>
      <rPr>
        <b/>
        <u/>
        <sz val="11"/>
        <rFont val="Arial"/>
        <family val="2"/>
      </rPr>
      <t>COMISSÃO DE SERVIÇO</t>
    </r>
    <r>
      <rPr>
        <b/>
        <sz val="11"/>
        <rFont val="Arial"/>
        <family val="2"/>
      </rPr>
      <t>,  POR GRUPO/CARGO/CARREIRA, SEGUNDO O MOTIVO DE SAÍDA E O GÉNERO</t>
    </r>
  </si>
  <si>
    <t>TRABALHO SUPLEMENTAR (diurno e noturno)</t>
  </si>
  <si>
    <r>
      <t xml:space="preserve">VALOR </t>
    </r>
    <r>
      <rPr>
        <b/>
        <sz val="8"/>
        <color theme="0"/>
        <rFont val="Arial"/>
        <family val="2"/>
      </rPr>
      <t>(euros)</t>
    </r>
  </si>
  <si>
    <t>PRESTAÇÕES SOCIAIS</t>
  </si>
  <si>
    <t>ENCARGOS COM PESSOAL</t>
  </si>
  <si>
    <t>TRABALHO NOTURNO</t>
  </si>
  <si>
    <t>TRABALHO NOTURNO SUPLEMENTAR</t>
  </si>
  <si>
    <r>
      <t>Valor</t>
    </r>
    <r>
      <rPr>
        <b/>
        <sz val="8"/>
        <color theme="0"/>
        <rFont val="Arial"/>
        <family val="2"/>
      </rPr>
      <t xml:space="preserve"> (Euros)</t>
    </r>
  </si>
  <si>
    <t>TIPO DE ACÇÃO</t>
  </si>
  <si>
    <r>
      <t>VALOR (euros)</t>
    </r>
    <r>
      <rPr>
        <sz val="8"/>
        <rFont val="Arial"/>
        <family val="2"/>
      </rPr>
      <t xml:space="preserve"> </t>
    </r>
  </si>
  <si>
    <t>Escalão de remunerações</t>
  </si>
  <si>
    <t xml:space="preserve">A - </t>
  </si>
  <si>
    <t xml:space="preserve">B - </t>
  </si>
  <si>
    <t xml:space="preserve">Remunerações máximas e mínimas dos trabalhadores a tempo completo </t>
  </si>
  <si>
    <t>QUADRO 19: NÚMERO DE ACIDENTES DE TRABALHO E DE DIAS DE TRABALHO PERDIDOS COM BAIXA DURANTE O ANO, POR GÉNERO</t>
  </si>
  <si>
    <t>501-1000 €</t>
  </si>
  <si>
    <t>35 horas</t>
  </si>
  <si>
    <t>Trabalho a tempo parcial</t>
  </si>
  <si>
    <t>QUADRO 22: NÚMERO DE ENCARGOS DAS ATIVIDADES DE MEDICINA NO TRABALHO OCORRIDAS DURANTE O ANO</t>
  </si>
  <si>
    <t>REGRESSO DE LICENÇA SEM REMUNERAÇÃO OU DE PERÍODO EXPERIMENTAL</t>
  </si>
  <si>
    <t>TRABALHO SUPLEMENTAR DIURNO</t>
  </si>
  <si>
    <t>TRABALHO SUPLEMENTAR NOTURNO</t>
  </si>
  <si>
    <t>Inferior a 1 dia (sem dar lugar a baixa)</t>
  </si>
  <si>
    <t>ANO DE 2018</t>
  </si>
  <si>
    <t>* 4 Contratos de Avença não foram contabilizados para efeito do número de trabalhadores segundo o nível de antiguidade</t>
  </si>
  <si>
    <t>26.10.2018</t>
  </si>
  <si>
    <t xml:space="preserve">
Para reivindicar aumentos salariais, revisão das carreiras, do subsídio de alimentação e das ajudas de custo para todos os trabalhadores, bem como aumento de todas as pensões; 
 etc.
</t>
  </si>
  <si>
    <t>15.11.2018</t>
  </si>
  <si>
    <t>Manifestação Nacional da CGTP-IN</t>
  </si>
  <si>
    <t>Aumento geral dos salários, redução dos horários de trabalho, fim da precariedade, aumento geral das reformas e dos apoios e prestações sociais, etc.</t>
  </si>
  <si>
    <t>,</t>
  </si>
  <si>
    <t>Até 500 € (*)</t>
  </si>
  <si>
    <t>07:00</t>
  </si>
  <si>
    <t>* Os dados apresentados foram disponibilizados pelo Núcleo de Segurança Higiene e Saúde (NSHS)</t>
  </si>
  <si>
    <t>Somatório das antiguidades de todos os trabalhadores</t>
  </si>
  <si>
    <t>Total de trabalhadores</t>
  </si>
  <si>
    <t>Somatório das idades de todos os trabalhadores</t>
  </si>
  <si>
    <r>
      <t xml:space="preserve">Nível etário médio </t>
    </r>
    <r>
      <rPr>
        <b/>
        <sz val="8"/>
        <color theme="0"/>
        <rFont val="Arial"/>
        <family val="2"/>
      </rPr>
      <t>(anos)</t>
    </r>
  </si>
  <si>
    <t>N.º de trabalhadores portadores de deficiência</t>
  </si>
  <si>
    <t>x 100</t>
  </si>
  <si>
    <t>Taxa de trabalhadores portadores deficiência  =</t>
  </si>
  <si>
    <t>N.º de trabalhadores estrangeiros</t>
  </si>
  <si>
    <t>Taxa de trabalhadores estrangeiros   =</t>
  </si>
  <si>
    <t>x 100 =</t>
  </si>
  <si>
    <t>Taxa de participação em ações de formação (%)</t>
  </si>
  <si>
    <t>N.º de participantes em ações de formação</t>
  </si>
  <si>
    <t>Maior remuneração base ilíquida</t>
  </si>
  <si>
    <t>Menor remuneração base ilíquida</t>
  </si>
  <si>
    <t>Leque salarial ilíquido               =</t>
  </si>
  <si>
    <t xml:space="preserve">(*) No valor da remuneração ilíquida até 500€ estão incluídos Docentes a 10%, 20%, 30%, etc., os regimes de colaboração </t>
  </si>
  <si>
    <t>e os destacados.</t>
  </si>
  <si>
    <t>Taxa de admissões (%)</t>
  </si>
  <si>
    <t>N.º de trabalhadores que entraram</t>
  </si>
  <si>
    <t>Taxa de saídas (%)</t>
  </si>
  <si>
    <t>N.º de trabalhadores que saíram</t>
  </si>
  <si>
    <r>
      <t xml:space="preserve">Nível médio de antiguidade </t>
    </r>
    <r>
      <rPr>
        <b/>
        <sz val="8"/>
        <color theme="0"/>
        <rFont val="Arial"/>
        <family val="2"/>
      </rPr>
      <t xml:space="preserve">(anos)  </t>
    </r>
    <r>
      <rPr>
        <b/>
        <sz val="10"/>
        <color theme="0"/>
        <rFont val="Arial"/>
        <family val="2"/>
      </rPr>
      <t xml:space="preserve">= </t>
    </r>
  </si>
  <si>
    <t>(1) Para trabalhadores nomeados</t>
  </si>
  <si>
    <t xml:space="preserve">(2) Para trabalhadores com Contrato de Trabalho em Funções Públicas </t>
  </si>
  <si>
    <r>
      <t xml:space="preserve">. DEMISSÃO </t>
    </r>
    <r>
      <rPr>
        <sz val="6"/>
        <rFont val="Arial"/>
        <family val="2"/>
      </rPr>
      <t>(1)</t>
    </r>
  </si>
  <si>
    <r>
      <t xml:space="preserve">. DESPEDIMENTO POR FACTO IMPUTÁVEL AO TRABALHADOR </t>
    </r>
    <r>
      <rPr>
        <sz val="6"/>
        <rFont val="Arial"/>
        <family val="2"/>
      </rPr>
      <t>(2)</t>
    </r>
  </si>
  <si>
    <t>PNT INFERIOR AO PRATICADO A TEMPO COMPLETO  (nº horas/semana)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</si>
</sst>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$&quot;* #,##0.00_);_(&quot;$&quot;* \(#,##0.00\);_(&quot;$&quot;* &quot;-&quot;??_);_(@_)"/>
    <numFmt numFmtId="165" formatCode="0.0%"/>
    <numFmt numFmtId="166" formatCode="#,##0.0"/>
    <numFmt numFmtId="167" formatCode="0.0"/>
    <numFmt numFmtId="168" formatCode="#,##0.000"/>
    <numFmt numFmtId="169" formatCode="#,##0.0000"/>
    <numFmt numFmtId="170" formatCode="0.000%"/>
    <numFmt numFmtId="171" formatCode="h:mm;@"/>
    <numFmt numFmtId="172" formatCode="_-[$€-2]\ * #,##0.00_-;\-[$€-2]\ * #,##0.00_-;_-[$€-2]\ * &quot;-&quot;??_-;_-@_-"/>
  </numFmts>
  <fonts count="42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54"/>
      <name val="Arial"/>
      <family val="2"/>
    </font>
    <font>
      <b/>
      <sz val="10"/>
      <color indexed="54"/>
      <name val="Arial"/>
      <family val="2"/>
    </font>
    <font>
      <b/>
      <sz val="12"/>
      <color indexed="54"/>
      <name val="Arial"/>
      <family val="2"/>
    </font>
    <font>
      <b/>
      <sz val="30"/>
      <color indexed="54"/>
      <name val="Arial"/>
      <family val="2"/>
    </font>
    <font>
      <b/>
      <sz val="20"/>
      <color indexed="54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20"/>
      <color rgb="FF009DE0"/>
      <name val="Arial"/>
      <family val="2"/>
    </font>
    <font>
      <b/>
      <sz val="30"/>
      <color rgb="FF009DE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u/>
      <sz val="9"/>
      <name val="Arial"/>
      <family val="2"/>
    </font>
    <font>
      <sz val="10"/>
      <color rgb="FF2B2B2B"/>
      <name val="Inherit"/>
    </font>
    <font>
      <b/>
      <sz val="20"/>
      <color rgb="FFC41010"/>
      <name val="Arial"/>
      <family val="2"/>
    </font>
    <font>
      <sz val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009D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54"/>
      </left>
      <right style="thick">
        <color indexed="54"/>
      </right>
      <top style="thin">
        <color indexed="54"/>
      </top>
      <bottom style="thick">
        <color indexed="5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4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center" textRotation="90"/>
    </xf>
    <xf numFmtId="49" fontId="10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9" fontId="3" fillId="0" borderId="0" xfId="3" applyFont="1" applyBorder="1" applyAlignment="1">
      <alignment horizontal="center"/>
    </xf>
    <xf numFmtId="3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top"/>
    </xf>
    <xf numFmtId="167" fontId="1" fillId="0" borderId="0" xfId="0" applyNumberFormat="1" applyFont="1" applyAlignment="1">
      <alignment vertical="center"/>
    </xf>
    <xf numFmtId="0" fontId="13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/>
    </xf>
    <xf numFmtId="9" fontId="3" fillId="2" borderId="0" xfId="3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horizontal="left" vertical="center"/>
      <protection hidden="1"/>
    </xf>
    <xf numFmtId="169" fontId="1" fillId="0" borderId="4" xfId="0" applyNumberFormat="1" applyFont="1" applyFill="1" applyBorder="1" applyAlignment="1">
      <alignment vertical="center"/>
    </xf>
    <xf numFmtId="169" fontId="1" fillId="0" borderId="4" xfId="0" applyNumberFormat="1" applyFont="1" applyBorder="1" applyAlignment="1">
      <alignment vertical="center"/>
    </xf>
    <xf numFmtId="168" fontId="1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169" fontId="1" fillId="0" borderId="0" xfId="0" applyNumberFormat="1" applyFont="1" applyAlignment="1">
      <alignment vertical="center"/>
    </xf>
    <xf numFmtId="168" fontId="1" fillId="0" borderId="4" xfId="0" applyNumberFormat="1" applyFont="1" applyBorder="1" applyAlignment="1">
      <alignment vertical="center"/>
    </xf>
    <xf numFmtId="168" fontId="1" fillId="0" borderId="0" xfId="0" applyNumberFormat="1" applyFont="1" applyAlignment="1">
      <alignment vertical="center"/>
    </xf>
    <xf numFmtId="3" fontId="1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left" vertical="top" wrapText="1"/>
    </xf>
    <xf numFmtId="0" fontId="1" fillId="3" borderId="0" xfId="0" applyFont="1" applyFill="1" applyAlignment="1">
      <alignment vertical="center"/>
    </xf>
    <xf numFmtId="3" fontId="20" fillId="0" borderId="4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1" fillId="0" borderId="6" xfId="0" applyNumberFormat="1" applyFont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49" fontId="10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textRotation="9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textRotation="90"/>
    </xf>
    <xf numFmtId="0" fontId="3" fillId="4" borderId="7" xfId="0" applyFont="1" applyFill="1" applyBorder="1" applyAlignment="1">
      <alignment horizontal="center" textRotation="90"/>
    </xf>
    <xf numFmtId="0" fontId="1" fillId="4" borderId="7" xfId="0" applyFont="1" applyFill="1" applyBorder="1" applyAlignment="1">
      <alignment horizontal="center" textRotation="90"/>
    </xf>
    <xf numFmtId="0" fontId="3" fillId="4" borderId="8" xfId="0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3" fillId="4" borderId="0" xfId="0" applyNumberFormat="1" applyFont="1" applyFill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1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10" fillId="0" borderId="0" xfId="0" applyNumberFormat="1" applyFont="1" applyFill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65" fontId="3" fillId="0" borderId="0" xfId="3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169" fontId="1" fillId="0" borderId="4" xfId="3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vertical="center"/>
    </xf>
    <xf numFmtId="3" fontId="1" fillId="4" borderId="3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3" fontId="1" fillId="0" borderId="7" xfId="0" applyNumberFormat="1" applyFont="1" applyBorder="1" applyAlignment="1">
      <alignment horizontal="left" vertical="center"/>
    </xf>
    <xf numFmtId="3" fontId="1" fillId="5" borderId="4" xfId="0" applyNumberFormat="1" applyFont="1" applyFill="1" applyBorder="1" applyAlignment="1">
      <alignment vertical="center"/>
    </xf>
    <xf numFmtId="3" fontId="1" fillId="5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9" fontId="1" fillId="0" borderId="0" xfId="3" applyNumberFormat="1" applyFont="1" applyAlignment="1">
      <alignment vertical="center"/>
    </xf>
    <xf numFmtId="9" fontId="1" fillId="0" borderId="0" xfId="3" applyFont="1" applyAlignment="1">
      <alignment vertical="center"/>
    </xf>
    <xf numFmtId="165" fontId="1" fillId="0" borderId="0" xfId="3" applyNumberFormat="1" applyFont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4" xfId="0" applyNumberFormat="1" applyFont="1" applyBorder="1" applyAlignment="1">
      <alignment horizontal="right" vertical="center"/>
    </xf>
    <xf numFmtId="3" fontId="1" fillId="4" borderId="8" xfId="0" applyNumberFormat="1" applyFont="1" applyFill="1" applyBorder="1" applyAlignment="1">
      <alignment vertical="center"/>
    </xf>
    <xf numFmtId="3" fontId="1" fillId="4" borderId="0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left" vertical="top" wrapText="1"/>
    </xf>
    <xf numFmtId="3" fontId="1" fillId="4" borderId="4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4" borderId="6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vertical="center"/>
    </xf>
    <xf numFmtId="3" fontId="1" fillId="4" borderId="6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3" fontId="3" fillId="4" borderId="9" xfId="0" applyNumberFormat="1" applyFont="1" applyFill="1" applyBorder="1" applyAlignment="1">
      <alignment vertical="center"/>
    </xf>
    <xf numFmtId="3" fontId="3" fillId="4" borderId="12" xfId="0" applyNumberFormat="1" applyFont="1" applyFill="1" applyBorder="1" applyAlignment="1">
      <alignment vertical="center"/>
    </xf>
    <xf numFmtId="9" fontId="1" fillId="0" borderId="0" xfId="3" applyNumberFormat="1" applyFont="1" applyFill="1" applyAlignment="1">
      <alignment vertical="center"/>
    </xf>
    <xf numFmtId="3" fontId="1" fillId="4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vertical="center"/>
    </xf>
    <xf numFmtId="4" fontId="3" fillId="4" borderId="4" xfId="0" applyNumberFormat="1" applyFont="1" applyFill="1" applyBorder="1" applyAlignment="1">
      <alignment vertical="center"/>
    </xf>
    <xf numFmtId="4" fontId="1" fillId="0" borderId="0" xfId="3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top" wrapText="1"/>
    </xf>
    <xf numFmtId="0" fontId="25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3" fillId="4" borderId="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65" fontId="5" fillId="0" borderId="0" xfId="3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170" fontId="1" fillId="0" borderId="0" xfId="3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center" textRotation="90"/>
    </xf>
    <xf numFmtId="3" fontId="5" fillId="4" borderId="9" xfId="0" applyNumberFormat="1" applyFont="1" applyFill="1" applyBorder="1" applyAlignment="1">
      <alignment vertical="center"/>
    </xf>
    <xf numFmtId="3" fontId="5" fillId="4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top" wrapText="1"/>
    </xf>
    <xf numFmtId="0" fontId="26" fillId="4" borderId="3" xfId="0" applyFont="1" applyFill="1" applyBorder="1" applyAlignment="1">
      <alignment horizontal="right" vertical="center"/>
    </xf>
    <xf numFmtId="3" fontId="1" fillId="4" borderId="9" xfId="0" applyNumberFormat="1" applyFont="1" applyFill="1" applyBorder="1" applyAlignment="1">
      <alignment vertical="center"/>
    </xf>
    <xf numFmtId="3" fontId="1" fillId="4" borderId="12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top"/>
    </xf>
    <xf numFmtId="0" fontId="27" fillId="0" borderId="0" xfId="0" applyFont="1" applyFill="1" applyBorder="1" applyAlignment="1">
      <alignment vertical="top"/>
    </xf>
    <xf numFmtId="0" fontId="21" fillId="0" borderId="0" xfId="0" applyFont="1"/>
    <xf numFmtId="0" fontId="26" fillId="0" borderId="0" xfId="0" applyFont="1" applyFill="1" applyAlignment="1">
      <alignment vertical="center"/>
    </xf>
    <xf numFmtId="0" fontId="26" fillId="0" borderId="0" xfId="0" applyFont="1"/>
    <xf numFmtId="0" fontId="5" fillId="4" borderId="9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3" fontId="21" fillId="4" borderId="6" xfId="0" applyNumberFormat="1" applyFont="1" applyFill="1" applyBorder="1" applyAlignment="1">
      <alignment vertical="center"/>
    </xf>
    <xf numFmtId="3" fontId="21" fillId="4" borderId="3" xfId="0" applyNumberFormat="1" applyFont="1" applyFill="1" applyBorder="1" applyAlignment="1">
      <alignment vertical="center"/>
    </xf>
    <xf numFmtId="3" fontId="21" fillId="4" borderId="9" xfId="0" applyNumberFormat="1" applyFont="1" applyFill="1" applyBorder="1" applyAlignment="1">
      <alignment vertical="center"/>
    </xf>
    <xf numFmtId="3" fontId="21" fillId="4" borderId="12" xfId="0" applyNumberFormat="1" applyFont="1" applyFill="1" applyBorder="1" applyAlignment="1">
      <alignment vertical="center"/>
    </xf>
    <xf numFmtId="3" fontId="9" fillId="4" borderId="9" xfId="0" applyNumberFormat="1" applyFont="1" applyFill="1" applyBorder="1" applyAlignment="1">
      <alignment vertical="center"/>
    </xf>
    <xf numFmtId="3" fontId="26" fillId="4" borderId="3" xfId="0" applyNumberFormat="1" applyFont="1" applyFill="1" applyBorder="1" applyAlignment="1">
      <alignment vertical="center"/>
    </xf>
    <xf numFmtId="3" fontId="9" fillId="4" borderId="12" xfId="0" applyNumberFormat="1" applyFont="1" applyFill="1" applyBorder="1" applyAlignment="1">
      <alignment vertical="center"/>
    </xf>
    <xf numFmtId="3" fontId="26" fillId="4" borderId="6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vertical="center"/>
    </xf>
    <xf numFmtId="0" fontId="26" fillId="4" borderId="6" xfId="0" applyFont="1" applyFill="1" applyBorder="1" applyAlignment="1">
      <alignment vertical="center"/>
    </xf>
    <xf numFmtId="0" fontId="26" fillId="4" borderId="3" xfId="0" applyFont="1" applyFill="1" applyBorder="1" applyAlignment="1">
      <alignment vertical="center"/>
    </xf>
    <xf numFmtId="0" fontId="26" fillId="4" borderId="7" xfId="0" applyFont="1" applyFill="1" applyBorder="1" applyAlignment="1">
      <alignment vertical="center"/>
    </xf>
    <xf numFmtId="0" fontId="26" fillId="4" borderId="15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49" fontId="27" fillId="0" borderId="0" xfId="0" applyNumberFormat="1" applyFont="1" applyFill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 indent="3"/>
    </xf>
    <xf numFmtId="0" fontId="3" fillId="4" borderId="15" xfId="0" applyFont="1" applyFill="1" applyBorder="1" applyAlignment="1">
      <alignment horizontal="left" vertical="center" indent="3"/>
    </xf>
    <xf numFmtId="49" fontId="27" fillId="0" borderId="0" xfId="0" applyNumberFormat="1" applyFont="1" applyFill="1" applyAlignment="1">
      <alignment horizontal="left" vertical="center"/>
    </xf>
    <xf numFmtId="0" fontId="3" fillId="4" borderId="7" xfId="0" applyFont="1" applyFill="1" applyBorder="1" applyAlignment="1">
      <alignment horizontal="left" vertical="center" indent="2"/>
    </xf>
    <xf numFmtId="0" fontId="3" fillId="4" borderId="16" xfId="0" applyFont="1" applyFill="1" applyBorder="1" applyAlignment="1">
      <alignment horizontal="left" vertical="center" indent="2"/>
    </xf>
    <xf numFmtId="0" fontId="1" fillId="4" borderId="16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 horizontal="left" vertical="top" wrapText="1"/>
    </xf>
    <xf numFmtId="0" fontId="1" fillId="4" borderId="11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27" fillId="0" borderId="0" xfId="0" applyFont="1" applyFill="1" applyAlignment="1">
      <alignment vertical="top" wrapText="1"/>
    </xf>
    <xf numFmtId="49" fontId="27" fillId="0" borderId="0" xfId="0" applyNumberFormat="1" applyFont="1" applyFill="1" applyAlignment="1">
      <alignment vertical="top" wrapText="1"/>
    </xf>
    <xf numFmtId="0" fontId="29" fillId="0" borderId="0" xfId="0" applyFont="1" applyFill="1" applyAlignment="1">
      <alignment vertical="center"/>
    </xf>
    <xf numFmtId="0" fontId="3" fillId="4" borderId="6" xfId="0" quotePrefix="1" applyFont="1" applyFill="1" applyBorder="1" applyAlignment="1">
      <alignment horizontal="right" vertical="center"/>
    </xf>
    <xf numFmtId="0" fontId="3" fillId="4" borderId="3" xfId="0" quotePrefix="1" applyFont="1" applyFill="1" applyBorder="1" applyAlignment="1">
      <alignment horizontal="right" vertical="center"/>
    </xf>
    <xf numFmtId="3" fontId="23" fillId="4" borderId="6" xfId="0" applyNumberFormat="1" applyFont="1" applyFill="1" applyBorder="1" applyAlignment="1">
      <alignment vertical="center"/>
    </xf>
    <xf numFmtId="3" fontId="23" fillId="4" borderId="3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2" fillId="4" borderId="6" xfId="0" applyFont="1" applyFill="1" applyBorder="1" applyAlignment="1">
      <alignment horizontal="right" vertical="center"/>
    </xf>
    <xf numFmtId="0" fontId="12" fillId="4" borderId="9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4" borderId="8" xfId="0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horizontal="right" vertical="center"/>
    </xf>
    <xf numFmtId="0" fontId="1" fillId="7" borderId="4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4" borderId="7" xfId="0" applyFont="1" applyFill="1" applyBorder="1" applyAlignment="1">
      <alignment vertical="center"/>
    </xf>
    <xf numFmtId="3" fontId="31" fillId="4" borderId="6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4" fillId="4" borderId="9" xfId="0" applyNumberFormat="1" applyFont="1" applyFill="1" applyBorder="1" applyAlignment="1">
      <alignment vertical="center"/>
    </xf>
    <xf numFmtId="3" fontId="4" fillId="4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2" fontId="1" fillId="4" borderId="4" xfId="2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/>
    </xf>
    <xf numFmtId="49" fontId="34" fillId="8" borderId="14" xfId="1" applyNumberFormat="1" applyFont="1" applyFill="1" applyBorder="1" applyAlignment="1" applyProtection="1">
      <alignment horizontal="right" vertical="center"/>
    </xf>
    <xf numFmtId="0" fontId="35" fillId="8" borderId="1" xfId="0" applyFont="1" applyFill="1" applyBorder="1" applyAlignment="1">
      <alignment horizontal="center" vertical="center"/>
    </xf>
    <xf numFmtId="3" fontId="36" fillId="8" borderId="2" xfId="0" applyNumberFormat="1" applyFont="1" applyFill="1" applyBorder="1" applyAlignment="1">
      <alignment vertical="center"/>
    </xf>
    <xf numFmtId="3" fontId="35" fillId="8" borderId="2" xfId="0" applyNumberFormat="1" applyFont="1" applyFill="1" applyBorder="1" applyAlignment="1">
      <alignment vertical="center"/>
    </xf>
    <xf numFmtId="3" fontId="35" fillId="8" borderId="5" xfId="0" applyNumberFormat="1" applyFont="1" applyFill="1" applyBorder="1" applyAlignment="1">
      <alignment vertical="center"/>
    </xf>
    <xf numFmtId="3" fontId="36" fillId="8" borderId="3" xfId="0" applyNumberFormat="1" applyFont="1" applyFill="1" applyBorder="1" applyAlignment="1">
      <alignment vertical="center"/>
    </xf>
    <xf numFmtId="3" fontId="36" fillId="8" borderId="5" xfId="0" applyNumberFormat="1" applyFont="1" applyFill="1" applyBorder="1" applyAlignment="1">
      <alignment vertical="center"/>
    </xf>
    <xf numFmtId="3" fontId="34" fillId="8" borderId="2" xfId="0" applyNumberFormat="1" applyFont="1" applyFill="1" applyBorder="1" applyAlignment="1">
      <alignment vertical="center"/>
    </xf>
    <xf numFmtId="3" fontId="37" fillId="8" borderId="2" xfId="0" applyNumberFormat="1" applyFont="1" applyFill="1" applyBorder="1" applyAlignment="1">
      <alignment vertical="center"/>
    </xf>
    <xf numFmtId="3" fontId="37" fillId="8" borderId="5" xfId="0" applyNumberFormat="1" applyFont="1" applyFill="1" applyBorder="1" applyAlignment="1">
      <alignment vertical="center"/>
    </xf>
    <xf numFmtId="3" fontId="34" fillId="8" borderId="3" xfId="0" applyNumberFormat="1" applyFont="1" applyFill="1" applyBorder="1" applyAlignment="1">
      <alignment vertical="center"/>
    </xf>
    <xf numFmtId="3" fontId="34" fillId="8" borderId="5" xfId="0" applyNumberFormat="1" applyFont="1" applyFill="1" applyBorder="1" applyAlignment="1">
      <alignment vertical="center"/>
    </xf>
    <xf numFmtId="0" fontId="37" fillId="8" borderId="5" xfId="0" applyFont="1" applyFill="1" applyBorder="1" applyAlignment="1">
      <alignment horizontal="center" vertical="center"/>
    </xf>
    <xf numFmtId="0" fontId="35" fillId="8" borderId="2" xfId="0" applyFont="1" applyFill="1" applyBorder="1" applyAlignment="1">
      <alignment horizontal="center" vertical="center"/>
    </xf>
    <xf numFmtId="0" fontId="37" fillId="8" borderId="2" xfId="0" applyFont="1" applyFill="1" applyBorder="1" applyAlignment="1">
      <alignment horizontal="center" vertical="center"/>
    </xf>
    <xf numFmtId="0" fontId="36" fillId="8" borderId="2" xfId="0" applyFont="1" applyFill="1" applyBorder="1" applyAlignment="1">
      <alignment horizontal="center" vertical="center"/>
    </xf>
    <xf numFmtId="0" fontId="34" fillId="8" borderId="2" xfId="0" applyFont="1" applyFill="1" applyBorder="1" applyAlignment="1">
      <alignment horizontal="center" vertical="center"/>
    </xf>
    <xf numFmtId="0" fontId="34" fillId="8" borderId="2" xfId="0" applyFont="1" applyFill="1" applyBorder="1" applyAlignment="1">
      <alignment horizontal="right" vertical="center"/>
    </xf>
    <xf numFmtId="3" fontId="34" fillId="8" borderId="4" xfId="0" applyNumberFormat="1" applyFont="1" applyFill="1" applyBorder="1" applyAlignment="1">
      <alignment horizontal="center" vertical="center"/>
    </xf>
    <xf numFmtId="3" fontId="34" fillId="8" borderId="4" xfId="0" applyNumberFormat="1" applyFont="1" applyFill="1" applyBorder="1" applyAlignment="1">
      <alignment vertical="center"/>
    </xf>
    <xf numFmtId="0" fontId="34" fillId="8" borderId="4" xfId="0" applyFont="1" applyFill="1" applyBorder="1" applyAlignment="1">
      <alignment horizontal="center" vertical="center"/>
    </xf>
    <xf numFmtId="4" fontId="34" fillId="8" borderId="4" xfId="0" applyNumberFormat="1" applyFont="1" applyFill="1" applyBorder="1" applyAlignment="1">
      <alignment vertical="center"/>
    </xf>
    <xf numFmtId="0" fontId="34" fillId="8" borderId="7" xfId="0" applyFont="1" applyFill="1" applyBorder="1" applyAlignment="1">
      <alignment vertical="center"/>
    </xf>
    <xf numFmtId="0" fontId="34" fillId="8" borderId="15" xfId="0" applyFont="1" applyFill="1" applyBorder="1" applyAlignment="1">
      <alignment vertical="center"/>
    </xf>
    <xf numFmtId="0" fontId="3" fillId="4" borderId="4" xfId="0" applyNumberFormat="1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right" vertical="center" wrapText="1"/>
    </xf>
    <xf numFmtId="0" fontId="34" fillId="8" borderId="4" xfId="0" applyFont="1" applyFill="1" applyBorder="1" applyAlignment="1">
      <alignment horizontal="right" vertical="center"/>
    </xf>
    <xf numFmtId="0" fontId="37" fillId="8" borderId="4" xfId="0" applyFont="1" applyFill="1" applyBorder="1" applyAlignment="1">
      <alignment horizontal="center" vertical="center"/>
    </xf>
    <xf numFmtId="0" fontId="34" fillId="8" borderId="4" xfId="0" applyNumberFormat="1" applyFont="1" applyFill="1" applyBorder="1" applyAlignment="1">
      <alignment horizontal="center" vertical="center"/>
    </xf>
    <xf numFmtId="0" fontId="34" fillId="8" borderId="4" xfId="0" applyNumberFormat="1" applyFont="1" applyFill="1" applyBorder="1" applyAlignment="1">
      <alignment vertical="center"/>
    </xf>
    <xf numFmtId="0" fontId="34" fillId="8" borderId="4" xfId="0" applyNumberFormat="1" applyFont="1" applyFill="1" applyBorder="1" applyAlignment="1">
      <alignment horizontal="right" vertical="center"/>
    </xf>
    <xf numFmtId="0" fontId="34" fillId="8" borderId="4" xfId="0" applyFont="1" applyFill="1" applyBorder="1" applyAlignment="1">
      <alignment vertical="center"/>
    </xf>
    <xf numFmtId="0" fontId="20" fillId="4" borderId="4" xfId="0" applyNumberFormat="1" applyFont="1" applyFill="1" applyBorder="1" applyAlignment="1">
      <alignment horizontal="center" vertical="center" wrapText="1"/>
    </xf>
    <xf numFmtId="49" fontId="30" fillId="4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textRotation="90"/>
    </xf>
    <xf numFmtId="0" fontId="3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0" fontId="36" fillId="8" borderId="23" xfId="0" applyFont="1" applyFill="1" applyBorder="1" applyAlignment="1">
      <alignment horizontal="center" vertical="center"/>
    </xf>
    <xf numFmtId="3" fontId="36" fillId="8" borderId="23" xfId="0" applyNumberFormat="1" applyFont="1" applyFill="1" applyBorder="1" applyAlignment="1">
      <alignment vertical="center"/>
    </xf>
    <xf numFmtId="3" fontId="36" fillId="8" borderId="21" xfId="0" applyNumberFormat="1" applyFont="1" applyFill="1" applyBorder="1" applyAlignment="1">
      <alignment vertical="center"/>
    </xf>
    <xf numFmtId="3" fontId="34" fillId="8" borderId="23" xfId="0" applyNumberFormat="1" applyFont="1" applyFill="1" applyBorder="1" applyAlignment="1">
      <alignment vertical="center"/>
    </xf>
    <xf numFmtId="3" fontId="5" fillId="4" borderId="19" xfId="0" applyNumberFormat="1" applyFont="1" applyFill="1" applyBorder="1" applyAlignment="1">
      <alignment vertical="center"/>
    </xf>
    <xf numFmtId="0" fontId="36" fillId="8" borderId="3" xfId="0" applyFont="1" applyFill="1" applyBorder="1" applyAlignment="1">
      <alignment horizontal="center" vertical="center"/>
    </xf>
    <xf numFmtId="3" fontId="36" fillId="8" borderId="12" xfId="0" applyNumberFormat="1" applyFont="1" applyFill="1" applyBorder="1" applyAlignment="1">
      <alignment vertical="center"/>
    </xf>
    <xf numFmtId="0" fontId="30" fillId="4" borderId="4" xfId="0" applyFont="1" applyFill="1" applyBorder="1" applyAlignment="1">
      <alignment horizontal="center" vertical="center" wrapText="1"/>
    </xf>
    <xf numFmtId="49" fontId="30" fillId="4" borderId="6" xfId="0" applyNumberFormat="1" applyFont="1" applyFill="1" applyBorder="1" applyAlignment="1">
      <alignment horizontal="center" vertical="center"/>
    </xf>
    <xf numFmtId="3" fontId="34" fillId="8" borderId="6" xfId="0" applyNumberFormat="1" applyFont="1" applyFill="1" applyBorder="1" applyAlignment="1">
      <alignment vertical="center"/>
    </xf>
    <xf numFmtId="0" fontId="3" fillId="6" borderId="6" xfId="0" applyFont="1" applyFill="1" applyBorder="1" applyAlignment="1">
      <alignment horizontal="right" vertical="center" wrapText="1"/>
    </xf>
    <xf numFmtId="0" fontId="30" fillId="4" borderId="6" xfId="0" applyFont="1" applyFill="1" applyBorder="1" applyAlignment="1">
      <alignment horizontal="right" vertical="center" wrapText="1"/>
    </xf>
    <xf numFmtId="0" fontId="30" fillId="4" borderId="24" xfId="0" applyFont="1" applyFill="1" applyBorder="1" applyAlignment="1">
      <alignment horizontal="center" vertical="center" wrapText="1"/>
    </xf>
    <xf numFmtId="3" fontId="34" fillId="8" borderId="24" xfId="0" applyNumberFormat="1" applyFont="1" applyFill="1" applyBorder="1" applyAlignment="1">
      <alignment vertical="center"/>
    </xf>
    <xf numFmtId="0" fontId="3" fillId="6" borderId="24" xfId="0" applyFont="1" applyFill="1" applyBorder="1" applyAlignment="1">
      <alignment horizontal="right" vertical="center" wrapText="1"/>
    </xf>
    <xf numFmtId="0" fontId="30" fillId="4" borderId="24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top"/>
    </xf>
    <xf numFmtId="0" fontId="36" fillId="8" borderId="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20" fontId="3" fillId="4" borderId="6" xfId="0" applyNumberFormat="1" applyFont="1" applyFill="1" applyBorder="1" applyAlignment="1">
      <alignment vertical="center"/>
    </xf>
    <xf numFmtId="20" fontId="3" fillId="4" borderId="3" xfId="0" applyNumberFormat="1" applyFont="1" applyFill="1" applyBorder="1" applyAlignment="1">
      <alignment horizontal="right" vertical="center"/>
    </xf>
    <xf numFmtId="20" fontId="36" fillId="8" borderId="2" xfId="0" applyNumberFormat="1" applyFont="1" applyFill="1" applyBorder="1" applyAlignment="1">
      <alignment vertical="center"/>
    </xf>
    <xf numFmtId="20" fontId="3" fillId="4" borderId="3" xfId="0" applyNumberFormat="1" applyFont="1" applyFill="1" applyBorder="1" applyAlignment="1">
      <alignment vertical="center"/>
    </xf>
    <xf numFmtId="20" fontId="9" fillId="4" borderId="9" xfId="0" applyNumberFormat="1" applyFont="1" applyFill="1" applyBorder="1" applyAlignment="1">
      <alignment horizontal="right" vertical="center"/>
    </xf>
    <xf numFmtId="20" fontId="34" fillId="8" borderId="2" xfId="0" applyNumberFormat="1" applyFont="1" applyFill="1" applyBorder="1" applyAlignment="1">
      <alignment vertical="center"/>
    </xf>
    <xf numFmtId="20" fontId="1" fillId="4" borderId="6" xfId="0" applyNumberFormat="1" applyFont="1" applyFill="1" applyBorder="1" applyAlignment="1">
      <alignment horizontal="right" vertical="center"/>
    </xf>
    <xf numFmtId="20" fontId="1" fillId="4" borderId="6" xfId="0" applyNumberFormat="1" applyFont="1" applyFill="1" applyBorder="1" applyAlignment="1">
      <alignment vertical="center"/>
    </xf>
    <xf numFmtId="20" fontId="3" fillId="4" borderId="6" xfId="0" applyNumberFormat="1" applyFont="1" applyFill="1" applyBorder="1" applyAlignment="1">
      <alignment horizontal="right" vertical="center"/>
    </xf>
    <xf numFmtId="20" fontId="1" fillId="4" borderId="3" xfId="0" applyNumberFormat="1" applyFont="1" applyFill="1" applyBorder="1" applyAlignment="1">
      <alignment vertical="center"/>
    </xf>
    <xf numFmtId="20" fontId="1" fillId="4" borderId="9" xfId="0" applyNumberFormat="1" applyFont="1" applyFill="1" applyBorder="1" applyAlignment="1">
      <alignment vertical="center"/>
    </xf>
    <xf numFmtId="20" fontId="1" fillId="4" borderId="3" xfId="0" applyNumberFormat="1" applyFont="1" applyFill="1" applyBorder="1" applyAlignment="1">
      <alignment horizontal="right" vertical="center"/>
    </xf>
    <xf numFmtId="20" fontId="1" fillId="4" borderId="12" xfId="0" applyNumberFormat="1" applyFont="1" applyFill="1" applyBorder="1" applyAlignment="1">
      <alignment vertical="center"/>
    </xf>
    <xf numFmtId="20" fontId="36" fillId="8" borderId="5" xfId="0" applyNumberFormat="1" applyFont="1" applyFill="1" applyBorder="1" applyAlignment="1">
      <alignment vertical="center"/>
    </xf>
    <xf numFmtId="20" fontId="34" fillId="8" borderId="5" xfId="0" applyNumberFormat="1" applyFont="1" applyFill="1" applyBorder="1" applyAlignment="1">
      <alignment vertical="center"/>
    </xf>
    <xf numFmtId="20" fontId="9" fillId="4" borderId="12" xfId="0" applyNumberFormat="1" applyFont="1" applyFill="1" applyBorder="1" applyAlignment="1">
      <alignment horizontal="right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12" xfId="0" applyNumberFormat="1" applyFont="1" applyFill="1" applyBorder="1" applyAlignment="1">
      <alignment horizontal="center" vertical="center"/>
    </xf>
    <xf numFmtId="0" fontId="34" fillId="8" borderId="2" xfId="0" applyNumberFormat="1" applyFont="1" applyFill="1" applyBorder="1" applyAlignment="1">
      <alignment horizontal="center" vertical="center"/>
    </xf>
    <xf numFmtId="20" fontId="9" fillId="4" borderId="6" xfId="0" applyNumberFormat="1" applyFont="1" applyFill="1" applyBorder="1" applyAlignment="1">
      <alignment horizontal="right" vertical="center"/>
    </xf>
    <xf numFmtId="20" fontId="35" fillId="8" borderId="2" xfId="0" applyNumberFormat="1" applyFont="1" applyFill="1" applyBorder="1" applyAlignment="1">
      <alignment vertical="center"/>
    </xf>
    <xf numFmtId="20" fontId="5" fillId="4" borderId="12" xfId="0" applyNumberFormat="1" applyFont="1" applyFill="1" applyBorder="1" applyAlignment="1">
      <alignment horizontal="right" vertical="center"/>
    </xf>
    <xf numFmtId="20" fontId="5" fillId="4" borderId="3" xfId="0" applyNumberFormat="1" applyFont="1" applyFill="1" applyBorder="1" applyAlignment="1">
      <alignment horizontal="right" vertical="center"/>
    </xf>
    <xf numFmtId="20" fontId="5" fillId="4" borderId="6" xfId="0" applyNumberFormat="1" applyFont="1" applyFill="1" applyBorder="1" applyAlignment="1">
      <alignment horizontal="right" vertical="center"/>
    </xf>
    <xf numFmtId="20" fontId="5" fillId="4" borderId="3" xfId="0" applyNumberFormat="1" applyFont="1" applyFill="1" applyBorder="1" applyAlignment="1">
      <alignment vertical="center"/>
    </xf>
    <xf numFmtId="20" fontId="5" fillId="4" borderId="9" xfId="0" applyNumberFormat="1" applyFont="1" applyFill="1" applyBorder="1" applyAlignment="1">
      <alignment horizontal="right" vertical="center"/>
    </xf>
    <xf numFmtId="0" fontId="39" fillId="0" borderId="0" xfId="0" applyFont="1"/>
    <xf numFmtId="2" fontId="34" fillId="8" borderId="2" xfId="0" applyNumberFormat="1" applyFont="1" applyFill="1" applyBorder="1" applyAlignment="1">
      <alignment vertical="center"/>
    </xf>
    <xf numFmtId="0" fontId="4" fillId="10" borderId="0" xfId="0" applyFont="1" applyFill="1" applyAlignment="1">
      <alignment vertical="center"/>
    </xf>
    <xf numFmtId="166" fontId="1" fillId="4" borderId="3" xfId="0" applyNumberFormat="1" applyFont="1" applyFill="1" applyBorder="1" applyAlignment="1">
      <alignment vertical="center"/>
    </xf>
    <xf numFmtId="166" fontId="1" fillId="4" borderId="11" xfId="0" applyNumberFormat="1" applyFont="1" applyFill="1" applyBorder="1" applyAlignment="1">
      <alignment vertical="center"/>
    </xf>
    <xf numFmtId="166" fontId="1" fillId="4" borderId="6" xfId="0" applyNumberFormat="1" applyFont="1" applyFill="1" applyBorder="1" applyAlignment="1">
      <alignment vertical="center"/>
    </xf>
    <xf numFmtId="166" fontId="3" fillId="4" borderId="6" xfId="0" applyNumberFormat="1" applyFont="1" applyFill="1" applyBorder="1" applyAlignment="1">
      <alignment vertical="center"/>
    </xf>
    <xf numFmtId="166" fontId="5" fillId="4" borderId="6" xfId="0" applyNumberFormat="1" applyFont="1" applyFill="1" applyBorder="1" applyAlignment="1">
      <alignment vertical="center"/>
    </xf>
    <xf numFmtId="166" fontId="1" fillId="4" borderId="13" xfId="0" applyNumberFormat="1" applyFont="1" applyFill="1" applyBorder="1" applyAlignment="1">
      <alignment vertical="center"/>
    </xf>
    <xf numFmtId="166" fontId="3" fillId="4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5" fillId="4" borderId="3" xfId="0" applyNumberFormat="1" applyFont="1" applyFill="1" applyBorder="1" applyAlignment="1">
      <alignment vertical="center"/>
    </xf>
    <xf numFmtId="166" fontId="36" fillId="8" borderId="2" xfId="0" applyNumberFormat="1" applyFont="1" applyFill="1" applyBorder="1" applyAlignment="1">
      <alignment vertical="center"/>
    </xf>
    <xf numFmtId="166" fontId="36" fillId="8" borderId="2" xfId="0" applyNumberFormat="1" applyFont="1" applyFill="1" applyBorder="1" applyAlignment="1">
      <alignment horizontal="right" vertical="center"/>
    </xf>
    <xf numFmtId="166" fontId="34" fillId="8" borderId="2" xfId="0" applyNumberFormat="1" applyFont="1" applyFill="1" applyBorder="1" applyAlignment="1">
      <alignment horizontal="right" vertical="center"/>
    </xf>
    <xf numFmtId="166" fontId="12" fillId="4" borderId="6" xfId="0" applyNumberFormat="1" applyFont="1" applyFill="1" applyBorder="1" applyAlignment="1">
      <alignment vertical="center"/>
    </xf>
    <xf numFmtId="166" fontId="3" fillId="4" borderId="9" xfId="0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12" fillId="4" borderId="11" xfId="0" applyNumberFormat="1" applyFont="1" applyFill="1" applyBorder="1" applyAlignment="1">
      <alignment vertical="center"/>
    </xf>
    <xf numFmtId="166" fontId="12" fillId="4" borderId="13" xfId="0" applyNumberFormat="1" applyFont="1" applyFill="1" applyBorder="1" applyAlignment="1">
      <alignment vertical="center"/>
    </xf>
    <xf numFmtId="166" fontId="1" fillId="4" borderId="0" xfId="0" applyNumberFormat="1" applyFont="1" applyFill="1" applyAlignment="1">
      <alignment vertical="center"/>
    </xf>
    <xf numFmtId="166" fontId="3" fillId="4" borderId="0" xfId="0" applyNumberFormat="1" applyFont="1" applyFill="1" applyAlignment="1">
      <alignment vertical="center"/>
    </xf>
    <xf numFmtId="166" fontId="12" fillId="4" borderId="0" xfId="0" applyNumberFormat="1" applyFont="1" applyFill="1" applyAlignment="1">
      <alignment vertical="center"/>
    </xf>
    <xf numFmtId="166" fontId="34" fillId="8" borderId="2" xfId="0" applyNumberFormat="1" applyFont="1" applyFill="1" applyBorder="1" applyAlignment="1">
      <alignment vertical="center"/>
    </xf>
    <xf numFmtId="166" fontId="12" fillId="4" borderId="9" xfId="0" applyNumberFormat="1" applyFont="1" applyFill="1" applyBorder="1" applyAlignment="1">
      <alignment vertical="center"/>
    </xf>
    <xf numFmtId="166" fontId="12" fillId="4" borderId="12" xfId="0" applyNumberFormat="1" applyFont="1" applyFill="1" applyBorder="1" applyAlignment="1">
      <alignment vertical="center"/>
    </xf>
    <xf numFmtId="166" fontId="12" fillId="4" borderId="0" xfId="0" applyNumberFormat="1" applyFont="1" applyFill="1" applyBorder="1" applyAlignment="1">
      <alignment vertical="center"/>
    </xf>
    <xf numFmtId="166" fontId="9" fillId="4" borderId="6" xfId="0" applyNumberFormat="1" applyFont="1" applyFill="1" applyBorder="1" applyAlignment="1">
      <alignment vertical="center"/>
    </xf>
    <xf numFmtId="166" fontId="9" fillId="4" borderId="0" xfId="0" applyNumberFormat="1" applyFont="1" applyFill="1" applyAlignment="1">
      <alignment vertical="center"/>
    </xf>
    <xf numFmtId="166" fontId="5" fillId="4" borderId="0" xfId="0" applyNumberFormat="1" applyFont="1" applyFill="1" applyAlignment="1">
      <alignment vertical="center"/>
    </xf>
    <xf numFmtId="166" fontId="9" fillId="4" borderId="3" xfId="0" applyNumberFormat="1" applyFont="1" applyFill="1" applyBorder="1" applyAlignment="1">
      <alignment vertical="center"/>
    </xf>
    <xf numFmtId="166" fontId="9" fillId="4" borderId="13" xfId="0" applyNumberFormat="1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vertical="center"/>
    </xf>
    <xf numFmtId="2" fontId="1" fillId="4" borderId="3" xfId="0" applyNumberFormat="1" applyFont="1" applyFill="1" applyBorder="1" applyAlignment="1">
      <alignment vertical="center"/>
    </xf>
    <xf numFmtId="2" fontId="1" fillId="4" borderId="6" xfId="0" applyNumberFormat="1" applyFont="1" applyFill="1" applyBorder="1" applyAlignment="1">
      <alignment vertical="center"/>
    </xf>
    <xf numFmtId="2" fontId="3" fillId="4" borderId="6" xfId="0" applyNumberFormat="1" applyFont="1" applyFill="1" applyBorder="1" applyAlignment="1">
      <alignment vertical="center"/>
    </xf>
    <xf numFmtId="2" fontId="5" fillId="4" borderId="6" xfId="0" applyNumberFormat="1" applyFont="1" applyFill="1" applyBorder="1" applyAlignment="1">
      <alignment vertical="center"/>
    </xf>
    <xf numFmtId="2" fontId="3" fillId="4" borderId="3" xfId="0" applyNumberFormat="1" applyFont="1" applyFill="1" applyBorder="1" applyAlignment="1">
      <alignment vertical="center"/>
    </xf>
    <xf numFmtId="2" fontId="5" fillId="4" borderId="3" xfId="0" applyNumberFormat="1" applyFont="1" applyFill="1" applyBorder="1" applyAlignment="1">
      <alignment vertical="center"/>
    </xf>
    <xf numFmtId="2" fontId="36" fillId="8" borderId="2" xfId="0" applyNumberFormat="1" applyFont="1" applyFill="1" applyBorder="1" applyAlignment="1">
      <alignment vertical="center"/>
    </xf>
    <xf numFmtId="2" fontId="35" fillId="8" borderId="2" xfId="0" applyNumberFormat="1" applyFont="1" applyFill="1" applyBorder="1" applyAlignment="1">
      <alignment vertical="center"/>
    </xf>
    <xf numFmtId="2" fontId="9" fillId="4" borderId="6" xfId="0" applyNumberFormat="1" applyFont="1" applyFill="1" applyBorder="1" applyAlignment="1">
      <alignment vertical="center"/>
    </xf>
    <xf numFmtId="2" fontId="9" fillId="4" borderId="3" xfId="0" applyNumberFormat="1" applyFont="1" applyFill="1" applyBorder="1" applyAlignment="1">
      <alignment vertical="center"/>
    </xf>
    <xf numFmtId="2" fontId="37" fillId="8" borderId="2" xfId="0" applyNumberFormat="1" applyFont="1" applyFill="1" applyBorder="1" applyAlignment="1">
      <alignment vertical="center"/>
    </xf>
    <xf numFmtId="2" fontId="1" fillId="4" borderId="6" xfId="0" applyNumberFormat="1" applyFont="1" applyFill="1" applyBorder="1" applyAlignment="1">
      <alignment horizontal="right" vertical="center"/>
    </xf>
    <xf numFmtId="2" fontId="3" fillId="4" borderId="6" xfId="0" applyNumberFormat="1" applyFont="1" applyFill="1" applyBorder="1" applyAlignment="1">
      <alignment horizontal="right" vertical="center"/>
    </xf>
    <xf numFmtId="2" fontId="34" fillId="8" borderId="4" xfId="0" applyNumberFormat="1" applyFont="1" applyFill="1" applyBorder="1" applyAlignment="1">
      <alignment horizontal="right" vertical="center"/>
    </xf>
    <xf numFmtId="2" fontId="37" fillId="8" borderId="4" xfId="0" applyNumberFormat="1" applyFont="1" applyFill="1" applyBorder="1" applyAlignment="1">
      <alignment horizontal="right" vertical="center"/>
    </xf>
    <xf numFmtId="2" fontId="34" fillId="8" borderId="4" xfId="0" applyNumberFormat="1" applyFont="1" applyFill="1" applyBorder="1" applyAlignment="1">
      <alignment vertical="center"/>
    </xf>
    <xf numFmtId="2" fontId="34" fillId="8" borderId="15" xfId="0" applyNumberFormat="1" applyFont="1" applyFill="1" applyBorder="1" applyAlignment="1">
      <alignment vertical="center"/>
    </xf>
    <xf numFmtId="0" fontId="40" fillId="0" borderId="0" xfId="0" applyFont="1"/>
    <xf numFmtId="1" fontId="34" fillId="8" borderId="2" xfId="0" applyNumberFormat="1" applyFont="1" applyFill="1" applyBorder="1" applyAlignment="1">
      <alignment vertical="center"/>
    </xf>
    <xf numFmtId="3" fontId="1" fillId="9" borderId="4" xfId="0" applyNumberFormat="1" applyFont="1" applyFill="1" applyBorder="1" applyAlignment="1">
      <alignment vertical="center"/>
    </xf>
    <xf numFmtId="166" fontId="1" fillId="9" borderId="6" xfId="0" applyNumberFormat="1" applyFont="1" applyFill="1" applyBorder="1" applyAlignment="1">
      <alignment vertical="center"/>
    </xf>
    <xf numFmtId="166" fontId="1" fillId="9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34" fillId="8" borderId="2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top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6" fillId="4" borderId="6" xfId="0" applyFont="1" applyFill="1" applyBorder="1" applyAlignment="1">
      <alignment horizontal="center" textRotation="90"/>
    </xf>
    <xf numFmtId="0" fontId="1" fillId="4" borderId="3" xfId="0" applyFont="1" applyFill="1" applyBorder="1" applyAlignment="1">
      <alignment horizontal="center" textRotation="90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textRotation="90"/>
    </xf>
    <xf numFmtId="0" fontId="1" fillId="4" borderId="2" xfId="0" applyFont="1" applyFill="1" applyBorder="1" applyAlignment="1">
      <alignment horizontal="center" textRotation="90"/>
    </xf>
    <xf numFmtId="0" fontId="5" fillId="4" borderId="6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top" wrapText="1"/>
    </xf>
    <xf numFmtId="0" fontId="0" fillId="4" borderId="6" xfId="0" applyFont="1" applyFill="1" applyBorder="1" applyAlignment="1">
      <alignment horizontal="center" textRotation="90"/>
    </xf>
    <xf numFmtId="0" fontId="1" fillId="4" borderId="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26" fillId="4" borderId="9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34" fillId="8" borderId="2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4" fillId="8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top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10" fontId="34" fillId="8" borderId="0" xfId="0" applyNumberFormat="1" applyFont="1" applyFill="1" applyBorder="1" applyAlignment="1">
      <alignment vertical="center"/>
    </xf>
    <xf numFmtId="0" fontId="34" fillId="8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10" fontId="34" fillId="8" borderId="0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textRotation="90"/>
    </xf>
    <xf numFmtId="0" fontId="1" fillId="4" borderId="10" xfId="0" applyFont="1" applyFill="1" applyBorder="1" applyAlignment="1">
      <alignment horizontal="center" textRotation="90"/>
    </xf>
    <xf numFmtId="0" fontId="5" fillId="4" borderId="6" xfId="0" applyFont="1" applyFill="1" applyBorder="1" applyAlignment="1">
      <alignment horizontal="center" textRotation="90"/>
    </xf>
    <xf numFmtId="0" fontId="5" fillId="4" borderId="3" xfId="0" applyFont="1" applyFill="1" applyBorder="1" applyAlignment="1">
      <alignment horizontal="center" textRotation="90"/>
    </xf>
    <xf numFmtId="0" fontId="5" fillId="4" borderId="9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textRotation="90"/>
    </xf>
    <xf numFmtId="49" fontId="27" fillId="0" borderId="0" xfId="0" applyNumberFormat="1" applyFont="1" applyFill="1" applyAlignment="1">
      <alignment horizontal="left" vertical="top" wrapText="1"/>
    </xf>
    <xf numFmtId="0" fontId="34" fillId="8" borderId="6" xfId="0" applyFont="1" applyFill="1" applyBorder="1" applyAlignment="1">
      <alignment horizontal="center" textRotation="90"/>
    </xf>
    <xf numFmtId="0" fontId="34" fillId="8" borderId="2" xfId="0" applyFont="1" applyFill="1" applyBorder="1" applyAlignment="1">
      <alignment horizontal="center" textRotation="90"/>
    </xf>
    <xf numFmtId="3" fontId="34" fillId="8" borderId="7" xfId="0" applyNumberFormat="1" applyFont="1" applyFill="1" applyBorder="1" applyAlignment="1">
      <alignment horizontal="left" vertical="center"/>
    </xf>
    <xf numFmtId="3" fontId="34" fillId="8" borderId="15" xfId="0" applyNumberFormat="1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textRotation="90"/>
    </xf>
    <xf numFmtId="0" fontId="1" fillId="4" borderId="4" xfId="0" applyFont="1" applyFill="1" applyBorder="1" applyAlignment="1">
      <alignment horizontal="center" textRotation="90"/>
    </xf>
    <xf numFmtId="0" fontId="5" fillId="4" borderId="4" xfId="0" applyFont="1" applyFill="1" applyBorder="1" applyAlignment="1">
      <alignment horizontal="center" textRotation="90"/>
    </xf>
    <xf numFmtId="0" fontId="0" fillId="4" borderId="11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vertical="center" wrapText="1"/>
    </xf>
    <xf numFmtId="0" fontId="1" fillId="4" borderId="18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34" fillId="8" borderId="7" xfId="0" applyFont="1" applyFill="1" applyBorder="1" applyAlignment="1">
      <alignment horizontal="center" vertical="center"/>
    </xf>
    <xf numFmtId="0" fontId="34" fillId="8" borderId="16" xfId="0" applyFont="1" applyFill="1" applyBorder="1" applyAlignment="1">
      <alignment horizontal="center" vertical="center"/>
    </xf>
    <xf numFmtId="0" fontId="34" fillId="8" borderId="15" xfId="0" applyFont="1" applyFill="1" applyBorder="1" applyAlignment="1">
      <alignment horizontal="center" vertical="center"/>
    </xf>
    <xf numFmtId="171" fontId="34" fillId="8" borderId="7" xfId="0" applyNumberFormat="1" applyFont="1" applyFill="1" applyBorder="1" applyAlignment="1">
      <alignment horizontal="center" vertical="center"/>
    </xf>
    <xf numFmtId="171" fontId="34" fillId="8" borderId="16" xfId="0" applyNumberFormat="1" applyFont="1" applyFill="1" applyBorder="1" applyAlignment="1">
      <alignment horizontal="center" vertical="center"/>
    </xf>
    <xf numFmtId="171" fontId="34" fillId="8" borderId="15" xfId="0" applyNumberFormat="1" applyFont="1" applyFill="1" applyBorder="1" applyAlignment="1">
      <alignment horizontal="center" vertical="center"/>
    </xf>
    <xf numFmtId="171" fontId="1" fillId="4" borderId="7" xfId="0" applyNumberFormat="1" applyFont="1" applyFill="1" applyBorder="1" applyAlignment="1">
      <alignment horizontal="center" vertical="center"/>
    </xf>
    <xf numFmtId="171" fontId="1" fillId="4" borderId="16" xfId="0" applyNumberFormat="1" applyFont="1" applyFill="1" applyBorder="1" applyAlignment="1">
      <alignment horizontal="center" vertical="center"/>
    </xf>
    <xf numFmtId="171" fontId="1" fillId="4" borderId="15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 indent="2"/>
    </xf>
    <xf numFmtId="0" fontId="1" fillId="4" borderId="15" xfId="0" applyFont="1" applyFill="1" applyBorder="1" applyAlignment="1">
      <alignment horizontal="left" vertical="center" indent="2"/>
    </xf>
    <xf numFmtId="14" fontId="5" fillId="4" borderId="7" xfId="0" applyNumberFormat="1" applyFont="1" applyFill="1" applyBorder="1" applyAlignment="1">
      <alignment horizontal="center" vertical="center"/>
    </xf>
    <xf numFmtId="14" fontId="5" fillId="4" borderId="15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horizontal="center" vertical="center"/>
    </xf>
    <xf numFmtId="0" fontId="1" fillId="4" borderId="16" xfId="0" applyNumberFormat="1" applyFont="1" applyFill="1" applyBorder="1" applyAlignment="1">
      <alignment horizontal="center" vertical="center"/>
    </xf>
    <xf numFmtId="0" fontId="1" fillId="4" borderId="15" xfId="0" applyNumberFormat="1" applyFont="1" applyFill="1" applyBorder="1" applyAlignment="1">
      <alignment horizontal="center" vertical="center"/>
    </xf>
    <xf numFmtId="20" fontId="1" fillId="4" borderId="7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49" fontId="1" fillId="4" borderId="16" xfId="0" applyNumberFormat="1" applyFont="1" applyFill="1" applyBorder="1" applyAlignment="1">
      <alignment horizontal="center" vertical="center"/>
    </xf>
    <xf numFmtId="49" fontId="1" fillId="4" borderId="15" xfId="0" applyNumberFormat="1" applyFont="1" applyFill="1" applyBorder="1" applyAlignment="1">
      <alignment horizontal="center" vertical="center"/>
    </xf>
    <xf numFmtId="49" fontId="0" fillId="4" borderId="7" xfId="0" applyNumberFormat="1" applyFont="1" applyFill="1" applyBorder="1" applyAlignment="1">
      <alignment horizontal="center" vertical="center"/>
    </xf>
    <xf numFmtId="49" fontId="34" fillId="8" borderId="7" xfId="0" applyNumberFormat="1" applyFont="1" applyFill="1" applyBorder="1" applyAlignment="1">
      <alignment horizontal="left" vertical="center"/>
    </xf>
    <xf numFmtId="49" fontId="34" fillId="8" borderId="15" xfId="0" applyNumberFormat="1" applyFont="1" applyFill="1" applyBorder="1" applyAlignment="1">
      <alignment horizontal="left" vertical="center"/>
    </xf>
    <xf numFmtId="3" fontId="34" fillId="8" borderId="7" xfId="0" applyNumberFormat="1" applyFont="1" applyFill="1" applyBorder="1" applyAlignment="1">
      <alignment horizontal="center" vertical="center"/>
    </xf>
    <xf numFmtId="3" fontId="34" fillId="8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1" fillId="4" borderId="7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49" fontId="27" fillId="0" borderId="0" xfId="0" applyNumberFormat="1" applyFont="1" applyFill="1" applyAlignment="1">
      <alignment horizontal="left" vertical="center"/>
    </xf>
    <xf numFmtId="3" fontId="34" fillId="8" borderId="16" xfId="0" applyNumberFormat="1" applyFont="1" applyFill="1" applyBorder="1" applyAlignment="1">
      <alignment horizontal="center" vertical="center"/>
    </xf>
    <xf numFmtId="3" fontId="34" fillId="8" borderId="9" xfId="0" applyNumberFormat="1" applyFont="1" applyFill="1" applyBorder="1" applyAlignment="1">
      <alignment horizontal="center" vertical="center"/>
    </xf>
    <xf numFmtId="3" fontId="34" fillId="8" borderId="8" xfId="0" applyNumberFormat="1" applyFont="1" applyFill="1" applyBorder="1" applyAlignment="1">
      <alignment horizontal="center" vertical="center"/>
    </xf>
    <xf numFmtId="3" fontId="34" fillId="8" borderId="11" xfId="0" applyNumberFormat="1" applyFont="1" applyFill="1" applyBorder="1" applyAlignment="1">
      <alignment horizontal="center" vertical="center"/>
    </xf>
    <xf numFmtId="3" fontId="34" fillId="8" borderId="5" xfId="0" applyNumberFormat="1" applyFont="1" applyFill="1" applyBorder="1" applyAlignment="1">
      <alignment horizontal="center" vertical="center"/>
    </xf>
    <xf numFmtId="3" fontId="34" fillId="8" borderId="1" xfId="0" applyNumberFormat="1" applyFont="1" applyFill="1" applyBorder="1" applyAlignment="1">
      <alignment horizontal="center" vertical="center"/>
    </xf>
    <xf numFmtId="3" fontId="34" fillId="8" borderId="10" xfId="0" applyNumberFormat="1" applyFont="1" applyFill="1" applyBorder="1" applyAlignment="1">
      <alignment horizontal="center" vertical="center"/>
    </xf>
    <xf numFmtId="49" fontId="30" fillId="4" borderId="4" xfId="0" applyNumberFormat="1" applyFont="1" applyFill="1" applyBorder="1" applyAlignment="1">
      <alignment horizontal="left" vertical="center" wrapText="1"/>
    </xf>
    <xf numFmtId="49" fontId="30" fillId="4" borderId="6" xfId="0" applyNumberFormat="1" applyFont="1" applyFill="1" applyBorder="1" applyAlignment="1">
      <alignment horizontal="left" vertical="center" wrapText="1"/>
    </xf>
    <xf numFmtId="49" fontId="30" fillId="4" borderId="24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9" borderId="7" xfId="0" applyNumberFormat="1" applyFont="1" applyFill="1" applyBorder="1" applyAlignment="1">
      <alignment horizontal="center" vertical="center"/>
    </xf>
    <xf numFmtId="3" fontId="1" fillId="9" borderId="15" xfId="0" applyNumberFormat="1" applyFont="1" applyFill="1" applyBorder="1" applyAlignment="1">
      <alignment horizontal="center" vertical="center"/>
    </xf>
    <xf numFmtId="3" fontId="5" fillId="9" borderId="7" xfId="0" applyNumberFormat="1" applyFont="1" applyFill="1" applyBorder="1" applyAlignment="1">
      <alignment horizontal="center" vertical="center"/>
    </xf>
    <xf numFmtId="3" fontId="5" fillId="9" borderId="15" xfId="0" applyNumberFormat="1" applyFont="1" applyFill="1" applyBorder="1" applyAlignment="1">
      <alignment horizontal="center" vertical="center"/>
    </xf>
    <xf numFmtId="0" fontId="34" fillId="8" borderId="6" xfId="0" applyFont="1" applyFill="1" applyBorder="1" applyAlignment="1">
      <alignment horizontal="center" vertical="center" wrapText="1" shrinkToFit="1"/>
    </xf>
    <xf numFmtId="0" fontId="34" fillId="8" borderId="2" xfId="0" applyFont="1" applyFill="1" applyBorder="1" applyAlignment="1">
      <alignment horizontal="center" vertical="center" wrapText="1" shrinkToFit="1"/>
    </xf>
    <xf numFmtId="0" fontId="0" fillId="4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 indent="3"/>
    </xf>
    <xf numFmtId="0" fontId="3" fillId="4" borderId="15" xfId="0" applyFont="1" applyFill="1" applyBorder="1" applyAlignment="1">
      <alignment horizontal="left" vertical="center" indent="3"/>
    </xf>
    <xf numFmtId="49" fontId="7" fillId="0" borderId="0" xfId="0" applyNumberFormat="1" applyFont="1" applyFill="1" applyAlignment="1">
      <alignment horizontal="left" vertical="top" wrapText="1"/>
    </xf>
    <xf numFmtId="0" fontId="34" fillId="8" borderId="7" xfId="0" applyFont="1" applyFill="1" applyBorder="1" applyAlignment="1">
      <alignment horizontal="left" vertical="center"/>
    </xf>
    <xf numFmtId="0" fontId="34" fillId="8" borderId="15" xfId="0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</cellXfs>
  <cellStyles count="4">
    <cellStyle name="Hiperligação" xfId="1" builtinId="8"/>
    <cellStyle name="Moeda" xfId="2" builtinId="4"/>
    <cellStyle name="Normal" xfId="0" builtinId="0"/>
    <cellStyle name="Percentagem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E1F4FF"/>
      <rgbColor rgb="0090713A"/>
      <rgbColor rgb="004600A5"/>
      <rgbColor rgb="00008080"/>
      <rgbColor rgb="00C0C0C0"/>
      <rgbColor rgb="00808080"/>
      <rgbColor rgb="00B1BBD6"/>
      <rgbColor rgb="00004C7D"/>
      <rgbColor rgb="0066CCFF"/>
      <rgbColor rgb="000099CC"/>
      <rgbColor rgb="00CCECFF"/>
      <rgbColor rgb="003366CC"/>
      <rgbColor rgb="0000FFFF"/>
      <rgbColor rgb="00003366"/>
      <rgbColor rgb="009999FF"/>
      <rgbColor rgb="000000CC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4C7D"/>
      <rgbColor rgb="00969696"/>
      <rgbColor rgb="00003366"/>
      <rgbColor rgb="00339966"/>
      <rgbColor rgb="00003300"/>
      <rgbColor rgb="00333300"/>
      <rgbColor rgb="00993300"/>
      <rgbColor rgb="00993366"/>
      <rgbColor rgb="00B1BBD6"/>
      <rgbColor rgb="00333333"/>
    </indexedColors>
    <mruColors>
      <color rgb="FF009D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170962</xdr:colOff>
      <xdr:row>1</xdr:row>
      <xdr:rowOff>183172</xdr:rowOff>
    </xdr:from>
    <xdr:to>
      <xdr:col>3</xdr:col>
      <xdr:colOff>2312052</xdr:colOff>
      <xdr:row>5</xdr:row>
      <xdr:rowOff>378556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08" t="32479" r="19671" b="32723"/>
        <a:stretch/>
      </xdr:blipFill>
      <xdr:spPr>
        <a:xfrm>
          <a:off x="366347" y="378557"/>
          <a:ext cx="3020320" cy="1221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1"/>
  <dimension ref="B1:Y126"/>
  <sheetViews>
    <sheetView topLeftCell="J68" zoomScale="120" zoomScaleNormal="120" workbookViewId="0">
      <selection activeCell="C51" sqref="C51"/>
    </sheetView>
  </sheetViews>
  <sheetFormatPr defaultColWidth="9.109375" defaultRowHeight="15.75" customHeight="1"/>
  <cols>
    <col min="1" max="1" width="3.33203125" style="6" customWidth="1"/>
    <col min="2" max="2" width="5.33203125" style="24" customWidth="1"/>
    <col min="3" max="3" width="22.88671875" style="6" customWidth="1"/>
    <col min="4" max="4" width="7.33203125" style="7" customWidth="1"/>
    <col min="5" max="5" width="7.33203125" style="6" customWidth="1"/>
    <col min="6" max="8" width="6.33203125" style="6" customWidth="1"/>
    <col min="9" max="9" width="1.6640625" style="25" customWidth="1"/>
    <col min="10" max="10" width="4.88671875" style="6" customWidth="1"/>
    <col min="11" max="11" width="43.44140625" style="6" customWidth="1"/>
    <col min="12" max="12" width="7" style="6" customWidth="1"/>
    <col min="13" max="13" width="11.5546875" style="6" bestFit="1" customWidth="1"/>
    <col min="14" max="14" width="9.33203125" style="6" bestFit="1" customWidth="1"/>
    <col min="15" max="15" width="11.5546875" style="6" bestFit="1" customWidth="1"/>
    <col min="16" max="16" width="12" style="6" customWidth="1"/>
    <col min="17" max="19" width="10" style="6" customWidth="1"/>
    <col min="20" max="25" width="6.33203125" style="6" customWidth="1"/>
    <col min="26" max="16384" width="9.109375" style="6"/>
  </cols>
  <sheetData>
    <row r="1" spans="2:25" ht="15.75" customHeight="1">
      <c r="P1" s="27"/>
      <c r="Q1" s="37"/>
      <c r="R1" s="67"/>
      <c r="S1" s="67"/>
      <c r="T1" s="36"/>
    </row>
    <row r="2" spans="2:25" s="9" customFormat="1" ht="15.75" customHeight="1">
      <c r="B2" s="11" t="s">
        <v>34</v>
      </c>
      <c r="C2" s="9" t="s">
        <v>8</v>
      </c>
      <c r="D2" s="8"/>
      <c r="I2" s="26"/>
      <c r="J2" s="9" t="e">
        <f>'1'!#REF!</f>
        <v>#REF!</v>
      </c>
      <c r="K2" s="9" t="str">
        <f>'1'!B2</f>
        <v>CAPÍTULO I - RECURSOS HUMANOS</v>
      </c>
      <c r="P2" s="35"/>
      <c r="Q2" s="36"/>
      <c r="R2" s="67"/>
      <c r="S2" s="68"/>
      <c r="T2" s="35"/>
    </row>
    <row r="3" spans="2:25" ht="15.75" customHeight="1">
      <c r="B3" s="7"/>
      <c r="Q3" s="38"/>
      <c r="R3" s="67"/>
      <c r="S3" s="38"/>
      <c r="T3" s="38"/>
    </row>
    <row r="4" spans="2:25" ht="15" customHeight="1">
      <c r="B4" s="54" t="e">
        <f>#REF!</f>
        <v>#REF!</v>
      </c>
      <c r="C4" s="55" t="e">
        <f>#REF!</f>
        <v>#REF!</v>
      </c>
      <c r="D4" s="12"/>
      <c r="E4" s="12"/>
      <c r="F4" s="12"/>
      <c r="G4" s="12"/>
      <c r="H4" s="12"/>
      <c r="I4" s="69"/>
      <c r="J4" s="32" t="e">
        <f>'1'!#REF!</f>
        <v>#REF!</v>
      </c>
      <c r="K4" s="65" t="str">
        <f>'1'!B4</f>
        <v>QUADRO 1: CONTAGEM DOS TRABALHADORES POR GRUPO/CARGO/CARREIRA, SEGUNDO A MODALIDADE DE VINCULAÇÃO E GÉNERO</v>
      </c>
      <c r="L4" s="12"/>
      <c r="M4" s="12"/>
      <c r="N4" s="12"/>
      <c r="O4" s="12"/>
      <c r="P4" s="12"/>
      <c r="R4" s="67"/>
    </row>
    <row r="5" spans="2:25" ht="15.75" customHeight="1">
      <c r="B5" s="1"/>
      <c r="R5" s="67"/>
    </row>
    <row r="6" spans="2:25" ht="15" customHeight="1">
      <c r="B6" s="23"/>
      <c r="C6" s="17" t="s">
        <v>53</v>
      </c>
      <c r="D6" s="52">
        <f>'1'!D28</f>
        <v>1</v>
      </c>
      <c r="H6" s="34"/>
      <c r="I6" s="70"/>
      <c r="L6" s="77" t="s">
        <v>5</v>
      </c>
      <c r="M6" s="78" t="s">
        <v>6</v>
      </c>
      <c r="N6" s="78" t="s">
        <v>30</v>
      </c>
      <c r="O6" s="42"/>
      <c r="P6" s="31"/>
      <c r="Q6" s="38"/>
      <c r="R6" s="67"/>
      <c r="S6" s="38"/>
      <c r="T6" s="38"/>
      <c r="U6" s="38"/>
      <c r="V6" s="38"/>
      <c r="W6" s="38"/>
      <c r="X6" s="38"/>
      <c r="Y6" s="38"/>
    </row>
    <row r="7" spans="2:25" s="4" customFormat="1" ht="15" customHeight="1">
      <c r="B7" s="23"/>
      <c r="C7" s="17" t="s">
        <v>23</v>
      </c>
      <c r="D7" s="52">
        <f>'1'!L28</f>
        <v>35</v>
      </c>
      <c r="E7" s="34"/>
      <c r="F7" s="17" t="s">
        <v>42</v>
      </c>
      <c r="G7" s="52" t="e">
        <f>D6+D7+D8</f>
        <v>#REF!</v>
      </c>
      <c r="H7" s="43"/>
      <c r="I7" s="71"/>
      <c r="J7" s="62"/>
      <c r="K7" s="76" t="str">
        <f>'1'!B8</f>
        <v>CTFP POR TEMPO INDETERMINADO</v>
      </c>
      <c r="L7" s="58" t="e">
        <f>'1'!D10+'1'!#REF!+'1'!J10</f>
        <v>#REF!</v>
      </c>
      <c r="M7" s="58" t="e">
        <f>'1'!L10+'1'!#REF!</f>
        <v>#REF!</v>
      </c>
      <c r="N7" s="58" t="e">
        <f>SUM(L7:M7)</f>
        <v>#REF!</v>
      </c>
      <c r="P7" s="31"/>
      <c r="Q7" s="20"/>
      <c r="R7" s="67"/>
      <c r="S7" s="20"/>
      <c r="T7" s="20"/>
      <c r="U7" s="42"/>
      <c r="V7" s="42"/>
      <c r="W7" s="20"/>
      <c r="X7" s="42"/>
      <c r="Y7" s="42"/>
    </row>
    <row r="8" spans="2:25" ht="15.75" customHeight="1">
      <c r="B8" s="44"/>
      <c r="C8" s="17" t="s">
        <v>27</v>
      </c>
      <c r="D8" s="52" t="e">
        <f>'1'!#REF!</f>
        <v>#REF!</v>
      </c>
      <c r="E8" s="43"/>
      <c r="F8" s="17" t="s">
        <v>43</v>
      </c>
      <c r="G8" s="52" t="e">
        <f>D9+D10</f>
        <v>#REF!</v>
      </c>
      <c r="H8" s="49"/>
      <c r="I8" s="72"/>
      <c r="J8" s="49"/>
      <c r="K8" s="76" t="s">
        <v>69</v>
      </c>
      <c r="L8" s="58" t="e">
        <f>'1'!D13+'1'!#REF!+'1'!J13</f>
        <v>#REF!</v>
      </c>
      <c r="M8" s="58" t="e">
        <f>'1'!L13+'1'!#REF!</f>
        <v>#REF!</v>
      </c>
      <c r="N8" s="58" t="e">
        <f t="shared" ref="N8:N13" si="0">SUM(L8:M8)</f>
        <v>#REF!</v>
      </c>
      <c r="P8" s="45"/>
      <c r="Q8" s="37"/>
      <c r="R8" s="67"/>
      <c r="S8" s="37"/>
      <c r="T8" s="38"/>
      <c r="U8" s="29"/>
      <c r="V8" s="29"/>
      <c r="W8" s="29"/>
      <c r="X8" s="38"/>
      <c r="Y8" s="38"/>
    </row>
    <row r="9" spans="2:25" ht="15.75" customHeight="1">
      <c r="B9" s="44"/>
      <c r="C9" s="17" t="s">
        <v>3</v>
      </c>
      <c r="D9" s="52">
        <f>'1'!M28</f>
        <v>1420</v>
      </c>
      <c r="E9" s="49"/>
      <c r="F9" s="17"/>
      <c r="G9" s="52" t="e">
        <f>SUM(G7:G8)</f>
        <v>#REF!</v>
      </c>
      <c r="H9" s="49"/>
      <c r="I9" s="72"/>
      <c r="J9" s="49"/>
      <c r="K9" s="76" t="s">
        <v>70</v>
      </c>
      <c r="L9" s="58" t="e">
        <f>'1'!D16+'1'!#REF!+'1'!J16</f>
        <v>#REF!</v>
      </c>
      <c r="M9" s="58" t="e">
        <f>'1'!L16+'1'!#REF!</f>
        <v>#REF!</v>
      </c>
      <c r="N9" s="58" t="e">
        <f t="shared" si="0"/>
        <v>#REF!</v>
      </c>
      <c r="P9" s="45"/>
      <c r="Q9" s="37"/>
      <c r="R9" s="67"/>
      <c r="S9" s="37"/>
      <c r="T9" s="38"/>
      <c r="U9" s="29"/>
      <c r="V9" s="29"/>
      <c r="W9" s="29"/>
      <c r="X9" s="38"/>
      <c r="Y9" s="38"/>
    </row>
    <row r="10" spans="2:25" ht="15.75" customHeight="1">
      <c r="B10" s="44"/>
      <c r="C10" s="17" t="s">
        <v>4</v>
      </c>
      <c r="D10" s="52" t="e">
        <f>'1'!#REF!</f>
        <v>#REF!</v>
      </c>
      <c r="E10" s="49"/>
      <c r="F10" s="17"/>
      <c r="G10" s="52"/>
      <c r="H10" s="49"/>
      <c r="I10" s="72"/>
      <c r="J10" s="49"/>
      <c r="K10" s="76" t="s">
        <v>71</v>
      </c>
      <c r="L10" s="58">
        <v>0</v>
      </c>
      <c r="M10" s="58">
        <v>0</v>
      </c>
      <c r="N10" s="58">
        <f t="shared" si="0"/>
        <v>0</v>
      </c>
      <c r="P10" s="45"/>
      <c r="Q10" s="37"/>
      <c r="R10" s="67"/>
      <c r="S10" s="37"/>
      <c r="T10" s="38"/>
      <c r="U10" s="29"/>
      <c r="V10" s="29"/>
      <c r="W10" s="38"/>
      <c r="X10" s="38"/>
      <c r="Y10" s="38"/>
    </row>
    <row r="11" spans="2:25" ht="15.75" customHeight="1">
      <c r="B11" s="44"/>
      <c r="C11" s="38" t="s">
        <v>30</v>
      </c>
      <c r="D11" s="53" t="e">
        <f>SUM(D6:D10)</f>
        <v>#REF!</v>
      </c>
      <c r="E11" s="49"/>
      <c r="F11" s="49"/>
      <c r="G11" s="49"/>
      <c r="H11" s="49"/>
      <c r="I11" s="72"/>
      <c r="J11" s="49"/>
      <c r="K11" s="76" t="s">
        <v>72</v>
      </c>
      <c r="L11" s="58" t="e">
        <f>'1'!D19+'1'!#REF!+'1'!J19</f>
        <v>#REF!</v>
      </c>
      <c r="M11" s="58" t="e">
        <f>'1'!L19+'1'!#REF!</f>
        <v>#REF!</v>
      </c>
      <c r="N11" s="58" t="e">
        <f t="shared" si="0"/>
        <v>#REF!</v>
      </c>
      <c r="P11" s="45"/>
      <c r="Q11" s="37"/>
      <c r="R11" s="67"/>
      <c r="S11" s="37"/>
      <c r="T11" s="38"/>
      <c r="U11" s="29"/>
      <c r="V11" s="29"/>
      <c r="W11" s="38"/>
      <c r="X11" s="38"/>
      <c r="Y11" s="38"/>
    </row>
    <row r="12" spans="2:25" ht="15.75" customHeight="1">
      <c r="B12" s="44"/>
      <c r="C12" s="38"/>
      <c r="D12" s="53"/>
      <c r="E12" s="49"/>
      <c r="F12" s="49"/>
      <c r="G12" s="49"/>
      <c r="H12" s="49"/>
      <c r="I12" s="72"/>
      <c r="J12" s="49"/>
      <c r="K12" s="76" t="s">
        <v>92</v>
      </c>
      <c r="L12" s="58" t="e">
        <f>'1'!D22+'1'!#REF!+'1'!J22</f>
        <v>#REF!</v>
      </c>
      <c r="M12" s="58" t="e">
        <f>'1'!L22+'1'!#REF!</f>
        <v>#REF!</v>
      </c>
      <c r="N12" s="58" t="e">
        <f t="shared" si="0"/>
        <v>#REF!</v>
      </c>
      <c r="P12" s="45"/>
      <c r="Q12" s="37"/>
      <c r="R12" s="67"/>
      <c r="S12" s="37"/>
      <c r="T12" s="38"/>
      <c r="U12" s="29"/>
      <c r="V12" s="29"/>
      <c r="W12" s="38"/>
      <c r="X12" s="38"/>
      <c r="Y12" s="38"/>
    </row>
    <row r="13" spans="2:25" ht="15.75" customHeight="1">
      <c r="B13" s="44"/>
      <c r="C13" s="38"/>
      <c r="D13" s="53"/>
      <c r="E13" s="49"/>
      <c r="F13" s="49"/>
      <c r="G13" s="49"/>
      <c r="H13" s="49"/>
      <c r="I13" s="72"/>
      <c r="J13" s="49"/>
      <c r="K13" s="76" t="str">
        <f>'1'!B23</f>
        <v>OUTROS</v>
      </c>
      <c r="L13" s="58" t="e">
        <f>'1'!D25+'1'!#REF!+'1'!J25</f>
        <v>#REF!</v>
      </c>
      <c r="M13" s="58" t="e">
        <f>'1'!L25+'1'!#REF!</f>
        <v>#REF!</v>
      </c>
      <c r="N13" s="58" t="e">
        <f t="shared" si="0"/>
        <v>#REF!</v>
      </c>
      <c r="P13" s="45"/>
      <c r="Q13" s="37"/>
      <c r="R13" s="37"/>
      <c r="S13" s="37"/>
      <c r="T13" s="38"/>
      <c r="U13" s="29"/>
      <c r="V13" s="29"/>
      <c r="W13" s="38"/>
      <c r="X13" s="38"/>
      <c r="Y13" s="38"/>
    </row>
    <row r="14" spans="2:25" ht="15.75" customHeight="1">
      <c r="B14" s="44"/>
      <c r="C14" s="38"/>
      <c r="D14" s="53"/>
      <c r="E14" s="49"/>
      <c r="F14" s="49"/>
      <c r="G14" s="49"/>
      <c r="H14" s="49"/>
      <c r="I14" s="72"/>
      <c r="J14" s="49"/>
      <c r="K14" s="75" t="str">
        <f>'1'!B26</f>
        <v>TOTAL</v>
      </c>
      <c r="L14" s="41" t="e">
        <f>SUM(L7:L13)</f>
        <v>#REF!</v>
      </c>
      <c r="M14" s="41" t="e">
        <f>SUM(M7:M13)</f>
        <v>#REF!</v>
      </c>
      <c r="N14" s="41" t="e">
        <f>SUM(N7:N13)</f>
        <v>#REF!</v>
      </c>
      <c r="O14" s="6">
        <v>11</v>
      </c>
      <c r="P14" s="45"/>
      <c r="Q14" s="37"/>
      <c r="R14" s="37"/>
      <c r="S14" s="37"/>
      <c r="T14" s="38"/>
      <c r="U14" s="29"/>
      <c r="V14" s="29"/>
      <c r="W14" s="38"/>
      <c r="X14" s="38"/>
      <c r="Y14" s="38"/>
    </row>
    <row r="15" spans="2:25" ht="15.75" customHeight="1">
      <c r="B15" s="44"/>
      <c r="C15" s="38"/>
      <c r="D15" s="53"/>
      <c r="E15" s="49"/>
      <c r="F15" s="49"/>
      <c r="G15" s="49"/>
      <c r="H15" s="49"/>
      <c r="I15" s="72"/>
      <c r="J15" s="49"/>
      <c r="K15" s="51"/>
      <c r="L15" s="41"/>
      <c r="M15" s="41"/>
      <c r="N15" s="41" t="e">
        <f>SUM(L14:M14)</f>
        <v>#REF!</v>
      </c>
      <c r="O15" s="41" t="e">
        <f>N14+O14</f>
        <v>#REF!</v>
      </c>
      <c r="P15" s="45"/>
      <c r="Q15" s="37"/>
      <c r="R15" s="37"/>
      <c r="S15" s="37"/>
      <c r="T15" s="38"/>
      <c r="U15" s="29"/>
      <c r="V15" s="29"/>
      <c r="W15" s="38"/>
      <c r="X15" s="38"/>
      <c r="Y15" s="38"/>
    </row>
    <row r="16" spans="2:25" ht="15.75" customHeight="1">
      <c r="B16" s="44"/>
      <c r="C16" s="38"/>
      <c r="D16" s="53"/>
      <c r="E16" s="49"/>
      <c r="F16" s="49"/>
      <c r="G16" s="49"/>
      <c r="H16" s="49"/>
      <c r="I16" s="72"/>
      <c r="J16" s="49"/>
      <c r="K16" s="51"/>
      <c r="L16" s="41">
        <f>12+581+46</f>
        <v>639</v>
      </c>
      <c r="M16" s="41">
        <f>120+887</f>
        <v>1007</v>
      </c>
      <c r="O16" s="41"/>
      <c r="P16" s="45"/>
      <c r="Q16" s="37"/>
      <c r="R16" s="37"/>
      <c r="S16" s="37"/>
      <c r="T16" s="38"/>
      <c r="U16" s="38"/>
      <c r="V16" s="38"/>
      <c r="W16" s="38"/>
      <c r="X16" s="38"/>
      <c r="Y16" s="38"/>
    </row>
    <row r="17" spans="2:25" ht="15.75" customHeight="1">
      <c r="B17" s="44"/>
      <c r="C17" s="38"/>
      <c r="D17" s="53"/>
      <c r="E17" s="49"/>
      <c r="F17" s="49"/>
      <c r="G17" s="49"/>
      <c r="H17" s="49"/>
      <c r="I17" s="72"/>
      <c r="J17" s="49"/>
      <c r="K17" s="51"/>
      <c r="M17" s="41"/>
      <c r="O17" s="41"/>
      <c r="P17" s="45"/>
      <c r="Q17" s="37"/>
      <c r="R17" s="37"/>
      <c r="S17" s="37"/>
      <c r="T17" s="38"/>
      <c r="U17" s="38"/>
      <c r="V17" s="38"/>
      <c r="W17" s="38"/>
      <c r="X17" s="38"/>
      <c r="Y17" s="38"/>
    </row>
    <row r="18" spans="2:25" ht="15.75" customHeight="1">
      <c r="B18" s="44"/>
      <c r="C18" s="38"/>
      <c r="D18" s="53"/>
      <c r="E18" s="49"/>
      <c r="F18" s="49"/>
      <c r="G18" s="49"/>
      <c r="H18" s="49"/>
      <c r="I18" s="72"/>
      <c r="J18" s="32">
        <f>'2'!A4</f>
        <v>0</v>
      </c>
      <c r="K18" s="65">
        <f>'2'!C4</f>
        <v>0</v>
      </c>
      <c r="M18" s="41"/>
      <c r="O18" s="41"/>
      <c r="P18" s="45"/>
      <c r="Q18" s="37"/>
      <c r="R18" s="37"/>
      <c r="S18" s="37"/>
      <c r="T18" s="38"/>
      <c r="U18" s="38"/>
      <c r="V18" s="38"/>
      <c r="W18" s="38"/>
      <c r="X18" s="38"/>
      <c r="Y18" s="38"/>
    </row>
    <row r="19" spans="2:25" ht="15.75" customHeight="1">
      <c r="B19" s="44"/>
      <c r="C19" s="38">
        <f>552*0.05</f>
        <v>27.6</v>
      </c>
      <c r="D19" s="53"/>
      <c r="E19" s="49"/>
      <c r="F19" s="49"/>
      <c r="G19" s="49"/>
      <c r="H19" s="49"/>
      <c r="I19" s="72"/>
      <c r="J19" s="49"/>
      <c r="K19" s="49"/>
      <c r="M19" s="41"/>
      <c r="O19" s="41"/>
      <c r="P19" s="45"/>
      <c r="Q19" s="37"/>
      <c r="R19" s="37"/>
      <c r="S19" s="37"/>
      <c r="T19" s="38"/>
      <c r="U19" s="38"/>
      <c r="V19" s="38"/>
      <c r="W19" s="38"/>
      <c r="X19" s="38"/>
      <c r="Y19" s="38"/>
    </row>
    <row r="20" spans="2:25" ht="15" customHeight="1">
      <c r="B20" s="44"/>
      <c r="C20" s="38"/>
      <c r="D20" s="53"/>
      <c r="E20" s="49"/>
      <c r="F20" s="49"/>
      <c r="G20" s="49"/>
      <c r="H20" s="49"/>
      <c r="I20" s="72"/>
      <c r="J20" s="49"/>
      <c r="L20" s="79" t="s">
        <v>5</v>
      </c>
      <c r="N20" s="80" t="s">
        <v>6</v>
      </c>
      <c r="O20" s="41"/>
      <c r="P20" s="78" t="s">
        <v>30</v>
      </c>
      <c r="Q20" s="37"/>
      <c r="R20" s="37"/>
      <c r="S20" s="37"/>
      <c r="T20" s="38"/>
      <c r="U20" s="38"/>
      <c r="V20" s="38"/>
      <c r="W20" s="38"/>
      <c r="X20" s="38"/>
      <c r="Y20" s="38"/>
    </row>
    <row r="21" spans="2:25" ht="15.75" customHeight="1">
      <c r="B21" s="44"/>
      <c r="C21" s="38"/>
      <c r="D21" s="51"/>
      <c r="E21" s="49"/>
      <c r="F21" s="49"/>
      <c r="G21" s="49"/>
      <c r="H21" s="49"/>
      <c r="I21" s="72"/>
      <c r="J21" s="49"/>
      <c r="K21" s="17"/>
      <c r="L21" s="17" t="s">
        <v>40</v>
      </c>
      <c r="M21" s="17" t="s">
        <v>41</v>
      </c>
      <c r="N21" s="17" t="s">
        <v>40</v>
      </c>
      <c r="O21" s="17" t="s">
        <v>41</v>
      </c>
      <c r="P21" s="6" t="s">
        <v>40</v>
      </c>
      <c r="Q21" s="6" t="s">
        <v>41</v>
      </c>
      <c r="R21" s="37"/>
      <c r="S21" s="37"/>
      <c r="T21" s="38"/>
      <c r="U21" s="38"/>
      <c r="V21" s="38"/>
      <c r="W21" s="38"/>
      <c r="X21" s="38"/>
      <c r="Y21" s="38"/>
    </row>
    <row r="22" spans="2:25" ht="15.75" customHeight="1">
      <c r="B22" s="44"/>
      <c r="C22" s="81"/>
      <c r="D22" s="51"/>
      <c r="E22" s="49"/>
      <c r="F22" s="49"/>
      <c r="G22" s="49"/>
      <c r="H22" s="49"/>
      <c r="I22" s="72"/>
      <c r="J22" s="49"/>
      <c r="K22" s="76" t="str">
        <f>'2'!B8</f>
        <v>MENOS DE 20 ANOS</v>
      </c>
      <c r="L22" s="58" t="e">
        <f>-('2'!#REF!+'2'!#REF!+'2'!#REF!)</f>
        <v>#REF!</v>
      </c>
      <c r="M22" s="39" t="e">
        <f>'2'!#REF!+'2'!#REF!+'2'!#REF!</f>
        <v>#REF!</v>
      </c>
      <c r="N22" s="58" t="e">
        <f>-('2'!#REF!+'2'!#REF!)</f>
        <v>#REF!</v>
      </c>
      <c r="O22" s="39" t="e">
        <f>'2'!#REF!+'2'!#REF!</f>
        <v>#REF!</v>
      </c>
      <c r="P22" s="41" t="e">
        <f>L22+N22</f>
        <v>#REF!</v>
      </c>
      <c r="Q22" s="41" t="e">
        <f>M22+O22</f>
        <v>#REF!</v>
      </c>
      <c r="R22" s="37"/>
      <c r="S22" s="37"/>
      <c r="T22" s="38"/>
      <c r="U22" s="38"/>
      <c r="V22" s="38"/>
      <c r="W22" s="38"/>
      <c r="X22" s="38"/>
      <c r="Y22" s="38"/>
    </row>
    <row r="23" spans="2:25" ht="15.75" customHeight="1">
      <c r="B23" s="44"/>
      <c r="C23" s="44"/>
      <c r="D23" s="48"/>
      <c r="E23" s="49"/>
      <c r="F23" s="49"/>
      <c r="G23" s="49"/>
      <c r="H23" s="49"/>
      <c r="I23" s="72"/>
      <c r="J23" s="49"/>
      <c r="K23" s="76" t="str">
        <f>'2'!B11</f>
        <v>20 A 24 ANOS</v>
      </c>
      <c r="L23" s="58" t="e">
        <f>-('2'!#REF!+'2'!#REF!+'2'!#REF!)</f>
        <v>#REF!</v>
      </c>
      <c r="M23" s="39" t="e">
        <f>'2'!#REF!+'2'!#REF!+'2'!#REF!</f>
        <v>#REF!</v>
      </c>
      <c r="N23" s="58" t="e">
        <f>-('2'!#REF!+'2'!#REF!)</f>
        <v>#REF!</v>
      </c>
      <c r="O23" s="39" t="e">
        <f>'2'!#REF!+'2'!#REF!</f>
        <v>#REF!</v>
      </c>
      <c r="P23" s="41" t="e">
        <f t="shared" ref="P23:P33" si="1">L23+N23</f>
        <v>#REF!</v>
      </c>
      <c r="Q23" s="41" t="e">
        <f t="shared" ref="Q23:Q33" si="2">M23+O23</f>
        <v>#REF!</v>
      </c>
      <c r="R23" s="37"/>
      <c r="S23" s="37"/>
      <c r="T23" s="38"/>
      <c r="U23" s="38"/>
      <c r="V23" s="38"/>
      <c r="W23" s="38"/>
      <c r="X23" s="38"/>
      <c r="Y23" s="38"/>
    </row>
    <row r="24" spans="2:25" ht="15.75" customHeight="1">
      <c r="B24" s="44"/>
      <c r="C24" s="44"/>
      <c r="D24" s="48"/>
      <c r="E24" s="49"/>
      <c r="F24" s="49"/>
      <c r="G24" s="49"/>
      <c r="H24" s="49"/>
      <c r="I24" s="72"/>
      <c r="J24" s="49"/>
      <c r="K24" s="76" t="str">
        <f>'2'!B14</f>
        <v>25 A 29 ANOS</v>
      </c>
      <c r="L24" s="58" t="e">
        <f>-('2'!#REF!+'2'!#REF!+'2'!#REF!)</f>
        <v>#REF!</v>
      </c>
      <c r="M24" s="39" t="e">
        <f>'2'!#REF!+'2'!#REF!+'2'!#REF!</f>
        <v>#REF!</v>
      </c>
      <c r="N24" s="58" t="e">
        <f>-('2'!#REF!+'2'!#REF!)</f>
        <v>#REF!</v>
      </c>
      <c r="O24" s="39" t="e">
        <f>'2'!#REF!+'2'!#REF!</f>
        <v>#REF!</v>
      </c>
      <c r="P24" s="41" t="e">
        <f t="shared" si="1"/>
        <v>#REF!</v>
      </c>
      <c r="Q24" s="41" t="e">
        <f t="shared" si="2"/>
        <v>#REF!</v>
      </c>
      <c r="R24" s="37"/>
      <c r="S24" s="37"/>
      <c r="T24" s="38"/>
      <c r="U24" s="38"/>
      <c r="V24" s="38"/>
      <c r="W24" s="38"/>
      <c r="X24" s="38"/>
      <c r="Y24" s="38"/>
    </row>
    <row r="25" spans="2:25" ht="15.75" customHeight="1">
      <c r="B25" s="44"/>
      <c r="C25" s="44"/>
      <c r="D25" s="48"/>
      <c r="E25" s="49"/>
      <c r="F25" s="49"/>
      <c r="G25" s="49"/>
      <c r="H25" s="49"/>
      <c r="I25" s="72"/>
      <c r="J25" s="49"/>
      <c r="K25" s="76" t="str">
        <f>'2'!B17</f>
        <v>30 A 34 ANOS</v>
      </c>
      <c r="L25" s="58" t="e">
        <f>-('2'!#REF!+'2'!#REF!+'2'!#REF!)</f>
        <v>#REF!</v>
      </c>
      <c r="M25" s="39" t="e">
        <f>'2'!#REF!+'2'!#REF!+'2'!#REF!</f>
        <v>#REF!</v>
      </c>
      <c r="N25" s="58" t="e">
        <f>-('2'!#REF!+'2'!#REF!)</f>
        <v>#REF!</v>
      </c>
      <c r="O25" s="39" t="e">
        <f>'2'!#REF!+'2'!#REF!</f>
        <v>#REF!</v>
      </c>
      <c r="P25" s="41" t="e">
        <f t="shared" si="1"/>
        <v>#REF!</v>
      </c>
      <c r="Q25" s="41" t="e">
        <f t="shared" si="2"/>
        <v>#REF!</v>
      </c>
      <c r="R25" s="37"/>
      <c r="S25" s="37"/>
      <c r="T25" s="38"/>
      <c r="U25" s="38"/>
      <c r="V25" s="38"/>
      <c r="W25" s="38"/>
      <c r="X25" s="38"/>
      <c r="Y25" s="38"/>
    </row>
    <row r="26" spans="2:25" ht="15.75" customHeight="1">
      <c r="B26" s="44"/>
      <c r="C26" s="44"/>
      <c r="D26" s="48"/>
      <c r="E26" s="49"/>
      <c r="F26" s="49"/>
      <c r="G26" s="49"/>
      <c r="H26" s="49"/>
      <c r="I26" s="72"/>
      <c r="J26" s="49"/>
      <c r="K26" s="76" t="str">
        <f>'2'!B20</f>
        <v>35 A 39 ANOS</v>
      </c>
      <c r="L26" s="58" t="e">
        <f>-('2'!#REF!+'2'!#REF!+'2'!#REF!)</f>
        <v>#REF!</v>
      </c>
      <c r="M26" s="39" t="e">
        <f>'2'!#REF!+'2'!#REF!+'2'!#REF!</f>
        <v>#REF!</v>
      </c>
      <c r="N26" s="58" t="e">
        <f>-('2'!#REF!+'2'!#REF!)</f>
        <v>#REF!</v>
      </c>
      <c r="O26" s="39" t="e">
        <f>'2'!#REF!+'2'!#REF!</f>
        <v>#REF!</v>
      </c>
      <c r="P26" s="41" t="e">
        <f t="shared" si="1"/>
        <v>#REF!</v>
      </c>
      <c r="Q26" s="41" t="e">
        <f t="shared" si="2"/>
        <v>#REF!</v>
      </c>
      <c r="R26" s="37"/>
      <c r="S26" s="37"/>
      <c r="T26" s="38"/>
      <c r="U26" s="38"/>
      <c r="V26" s="38"/>
      <c r="W26" s="38"/>
      <c r="X26" s="38"/>
      <c r="Y26" s="38"/>
    </row>
    <row r="27" spans="2:25" ht="15.75" customHeight="1">
      <c r="B27" s="44"/>
      <c r="C27" s="44"/>
      <c r="D27" s="48"/>
      <c r="E27" s="49"/>
      <c r="F27" s="49"/>
      <c r="G27" s="49"/>
      <c r="H27" s="49"/>
      <c r="I27" s="72"/>
      <c r="J27" s="49"/>
      <c r="K27" s="76" t="str">
        <f>'2'!B23</f>
        <v>40 A 44 ANOS</v>
      </c>
      <c r="L27" s="58" t="e">
        <f>-('2'!#REF!+'2'!#REF!+'2'!#REF!)</f>
        <v>#REF!</v>
      </c>
      <c r="M27" s="39" t="e">
        <f>'2'!#REF!+'2'!#REF!+'2'!#REF!</f>
        <v>#REF!</v>
      </c>
      <c r="N27" s="58" t="e">
        <f>-('2'!#REF!+'2'!#REF!)</f>
        <v>#REF!</v>
      </c>
      <c r="O27" s="39" t="e">
        <f>'2'!#REF!+'2'!#REF!</f>
        <v>#REF!</v>
      </c>
      <c r="P27" s="41" t="e">
        <f t="shared" si="1"/>
        <v>#REF!</v>
      </c>
      <c r="Q27" s="41" t="e">
        <f t="shared" si="2"/>
        <v>#REF!</v>
      </c>
      <c r="R27" s="37"/>
      <c r="S27" s="37"/>
      <c r="T27" s="38"/>
      <c r="U27" s="38"/>
      <c r="V27" s="38"/>
      <c r="W27" s="38"/>
      <c r="X27" s="38"/>
      <c r="Y27" s="38"/>
    </row>
    <row r="28" spans="2:25" ht="15" customHeight="1">
      <c r="B28" s="54" t="e">
        <f>#REF!</f>
        <v>#REF!</v>
      </c>
      <c r="C28" s="55" t="e">
        <f>#REF!</f>
        <v>#REF!</v>
      </c>
      <c r="D28" s="48"/>
      <c r="E28" s="49"/>
      <c r="F28" s="49"/>
      <c r="G28" s="49"/>
      <c r="H28" s="49"/>
      <c r="I28" s="72"/>
      <c r="J28" s="49"/>
      <c r="K28" s="76" t="str">
        <f>'2'!B26</f>
        <v>45 A 49 ANOS</v>
      </c>
      <c r="L28" s="58" t="e">
        <f>-('2'!#REF!+'2'!#REF!+'2'!#REF!)</f>
        <v>#REF!</v>
      </c>
      <c r="M28" s="39" t="e">
        <f>'2'!#REF!+'2'!#REF!+'2'!#REF!</f>
        <v>#REF!</v>
      </c>
      <c r="N28" s="58" t="e">
        <f>-('2'!#REF!+'2'!#REF!)</f>
        <v>#REF!</v>
      </c>
      <c r="O28" s="39" t="e">
        <f>'2'!#REF!+'2'!#REF!</f>
        <v>#REF!</v>
      </c>
      <c r="P28" s="41" t="e">
        <f t="shared" si="1"/>
        <v>#REF!</v>
      </c>
      <c r="Q28" s="41" t="e">
        <f t="shared" si="2"/>
        <v>#REF!</v>
      </c>
      <c r="R28" s="37"/>
      <c r="S28" s="37"/>
      <c r="T28" s="38"/>
      <c r="U28" s="38"/>
      <c r="V28" s="38"/>
      <c r="W28" s="38"/>
      <c r="X28" s="38"/>
      <c r="Y28" s="38"/>
    </row>
    <row r="29" spans="2:25" ht="15.75" customHeight="1">
      <c r="B29" s="46"/>
      <c r="C29" s="19"/>
      <c r="D29" s="16"/>
      <c r="E29" s="47"/>
      <c r="F29" s="47"/>
      <c r="G29" s="47"/>
      <c r="H29" s="47"/>
      <c r="I29" s="73"/>
      <c r="J29" s="47"/>
      <c r="K29" s="76" t="str">
        <f>'2'!B29</f>
        <v>50 A 54 ANOS</v>
      </c>
      <c r="L29" s="58" t="e">
        <f>-('2'!#REF!+'2'!#REF!+'2'!#REF!)</f>
        <v>#REF!</v>
      </c>
      <c r="M29" s="39" t="e">
        <f>'2'!#REF!+'2'!#REF!+'2'!#REF!</f>
        <v>#REF!</v>
      </c>
      <c r="N29" s="58" t="e">
        <f>-('2'!#REF!+'2'!#REF!)</f>
        <v>#REF!</v>
      </c>
      <c r="O29" s="39" t="e">
        <f>'2'!#REF!+'2'!#REF!</f>
        <v>#REF!</v>
      </c>
      <c r="P29" s="41" t="e">
        <f t="shared" si="1"/>
        <v>#REF!</v>
      </c>
      <c r="Q29" s="41" t="e">
        <f t="shared" si="2"/>
        <v>#REF!</v>
      </c>
      <c r="R29" s="37"/>
      <c r="S29" s="37"/>
      <c r="T29" s="38"/>
      <c r="U29" s="38"/>
      <c r="V29" s="38"/>
      <c r="W29" s="38"/>
      <c r="X29" s="38"/>
      <c r="Y29" s="38"/>
    </row>
    <row r="30" spans="2:25" ht="15" customHeight="1">
      <c r="B30" s="46"/>
      <c r="C30" s="17"/>
      <c r="D30" s="77" t="s">
        <v>5</v>
      </c>
      <c r="E30" s="78" t="s">
        <v>6</v>
      </c>
      <c r="F30" s="78" t="s">
        <v>30</v>
      </c>
      <c r="G30" s="41"/>
      <c r="H30" s="47"/>
      <c r="I30" s="73"/>
      <c r="J30" s="47"/>
      <c r="K30" s="76" t="str">
        <f>'2'!B32</f>
        <v>55 A 59 ANOS</v>
      </c>
      <c r="L30" s="58" t="e">
        <f>-('2'!#REF!+'2'!#REF!+'2'!#REF!)</f>
        <v>#REF!</v>
      </c>
      <c r="M30" s="39" t="e">
        <f>'2'!#REF!+'2'!#REF!+'2'!#REF!</f>
        <v>#REF!</v>
      </c>
      <c r="N30" s="58" t="e">
        <f>-('2'!#REF!+'2'!#REF!)</f>
        <v>#REF!</v>
      </c>
      <c r="O30" s="39" t="e">
        <f>'2'!#REF!+'2'!#REF!</f>
        <v>#REF!</v>
      </c>
      <c r="P30" s="41" t="e">
        <f t="shared" si="1"/>
        <v>#REF!</v>
      </c>
      <c r="Q30" s="41" t="e">
        <f t="shared" si="2"/>
        <v>#REF!</v>
      </c>
      <c r="R30" s="37"/>
      <c r="S30" s="37"/>
      <c r="T30" s="38"/>
      <c r="U30" s="38"/>
      <c r="V30" s="38"/>
      <c r="W30" s="38"/>
      <c r="X30" s="38"/>
      <c r="Y30" s="38"/>
    </row>
    <row r="31" spans="2:25" ht="15.75" customHeight="1">
      <c r="B31" s="46"/>
      <c r="C31" s="59" t="s">
        <v>40</v>
      </c>
      <c r="D31" s="57" t="e">
        <f>'1'!D26+'1'!#REF!+'1'!J26</f>
        <v>#REF!</v>
      </c>
      <c r="E31" s="58" t="e">
        <f>'1'!L26+'1'!#REF!</f>
        <v>#REF!</v>
      </c>
      <c r="F31" s="58" t="e">
        <f>SUM(D31:E31)</f>
        <v>#REF!</v>
      </c>
      <c r="G31" s="41"/>
      <c r="H31" s="47"/>
      <c r="I31" s="73"/>
      <c r="J31" s="47"/>
      <c r="K31" s="76" t="str">
        <f>'2'!B35</f>
        <v>60 A 64 ANOS</v>
      </c>
      <c r="L31" s="58" t="e">
        <f>-('2'!#REF!+'2'!#REF!+'2'!#REF!)</f>
        <v>#REF!</v>
      </c>
      <c r="M31" s="39" t="e">
        <f>'2'!#REF!+'2'!#REF!+'2'!#REF!</f>
        <v>#REF!</v>
      </c>
      <c r="N31" s="58" t="e">
        <f>-('2'!#REF!+'2'!#REF!)</f>
        <v>#REF!</v>
      </c>
      <c r="O31" s="39" t="e">
        <f>'2'!#REF!+'2'!#REF!</f>
        <v>#REF!</v>
      </c>
      <c r="P31" s="41" t="e">
        <f t="shared" si="1"/>
        <v>#REF!</v>
      </c>
      <c r="Q31" s="41" t="e">
        <f t="shared" si="2"/>
        <v>#REF!</v>
      </c>
      <c r="R31" s="37"/>
      <c r="S31" s="37"/>
      <c r="T31" s="38"/>
      <c r="U31" s="38"/>
      <c r="V31" s="38"/>
      <c r="W31" s="38"/>
      <c r="X31" s="38"/>
      <c r="Y31" s="38"/>
    </row>
    <row r="32" spans="2:25" ht="15.75" customHeight="1">
      <c r="B32" s="44"/>
      <c r="C32" s="59" t="s">
        <v>41</v>
      </c>
      <c r="D32" s="57" t="e">
        <f>'1'!D27+'1'!#REF!+'1'!J27</f>
        <v>#REF!</v>
      </c>
      <c r="E32" s="58" t="e">
        <f>'1'!L27+'1'!#REF!</f>
        <v>#REF!</v>
      </c>
      <c r="F32" s="58" t="e">
        <f>SUM(D32:E32)</f>
        <v>#REF!</v>
      </c>
      <c r="G32" s="37"/>
      <c r="H32" s="37"/>
      <c r="I32" s="74"/>
      <c r="J32" s="37"/>
      <c r="K32" s="76" t="str">
        <f>'2'!B38</f>
        <v>65 A 69 ANOS</v>
      </c>
      <c r="L32" s="58" t="e">
        <f>-('2'!#REF!+'2'!#REF!+'2'!#REF!)</f>
        <v>#REF!</v>
      </c>
      <c r="M32" s="39" t="e">
        <f>'2'!#REF!+'2'!#REF!+'2'!#REF!</f>
        <v>#REF!</v>
      </c>
      <c r="N32" s="58" t="e">
        <f>-('2'!#REF!+'2'!#REF!)</f>
        <v>#REF!</v>
      </c>
      <c r="O32" s="39" t="e">
        <f>'2'!#REF!+'2'!#REF!</f>
        <v>#REF!</v>
      </c>
      <c r="P32" s="41" t="e">
        <f t="shared" si="1"/>
        <v>#REF!</v>
      </c>
      <c r="Q32" s="41" t="e">
        <f t="shared" si="2"/>
        <v>#REF!</v>
      </c>
      <c r="R32" s="37"/>
      <c r="S32" s="37"/>
      <c r="T32" s="38"/>
      <c r="U32" s="38"/>
      <c r="V32" s="38"/>
      <c r="W32" s="38"/>
      <c r="X32" s="38"/>
      <c r="Y32" s="38"/>
    </row>
    <row r="33" spans="2:25" ht="15.75" customHeight="1">
      <c r="B33" s="44"/>
      <c r="C33" s="60" t="s">
        <v>30</v>
      </c>
      <c r="D33" s="56" t="e">
        <f>SUM(D31:D32)</f>
        <v>#REF!</v>
      </c>
      <c r="E33" s="56" t="e">
        <f>SUM(E31:E32)</f>
        <v>#REF!</v>
      </c>
      <c r="F33" s="41" t="e">
        <f>SUM(F31:F32)</f>
        <v>#REF!</v>
      </c>
      <c r="G33" s="37"/>
      <c r="H33" s="37"/>
      <c r="I33" s="74"/>
      <c r="J33" s="37"/>
      <c r="K33" s="76" t="str">
        <f>'2'!B41</f>
        <v>70 OU MAIS ANOS</v>
      </c>
      <c r="L33" s="58" t="e">
        <f>-('2'!#REF!+'2'!#REF!+'2'!#REF!)</f>
        <v>#REF!</v>
      </c>
      <c r="M33" s="39" t="e">
        <f>'2'!#REF!+'2'!#REF!+'2'!#REF!</f>
        <v>#REF!</v>
      </c>
      <c r="N33" s="58" t="e">
        <f>-('2'!#REF!+'2'!#REF!)</f>
        <v>#REF!</v>
      </c>
      <c r="O33" s="39" t="e">
        <f>'2'!#REF!+'2'!#REF!</f>
        <v>#REF!</v>
      </c>
      <c r="P33" s="41" t="e">
        <f t="shared" si="1"/>
        <v>#REF!</v>
      </c>
      <c r="Q33" s="41" t="e">
        <f t="shared" si="2"/>
        <v>#REF!</v>
      </c>
      <c r="R33" s="37"/>
      <c r="S33" s="37"/>
      <c r="T33" s="38"/>
      <c r="U33" s="38"/>
      <c r="V33" s="38"/>
      <c r="W33" s="38"/>
      <c r="X33" s="38"/>
      <c r="Y33" s="38"/>
    </row>
    <row r="34" spans="2:25" ht="15.75" customHeight="1">
      <c r="C34" s="60"/>
      <c r="D34" s="50"/>
      <c r="E34" s="27"/>
      <c r="F34" s="40" t="e">
        <f>SUM(D33:E33)</f>
        <v>#REF!</v>
      </c>
      <c r="G34" s="27"/>
      <c r="H34" s="27"/>
      <c r="J34" s="27"/>
      <c r="K34" s="75" t="str">
        <f>'2'!B44</f>
        <v>TOTAL*</v>
      </c>
      <c r="L34" s="41" t="e">
        <f t="shared" ref="L34:Q34" si="3">SUM(L22:L33)</f>
        <v>#REF!</v>
      </c>
      <c r="M34" s="41" t="e">
        <f t="shared" si="3"/>
        <v>#REF!</v>
      </c>
      <c r="N34" s="41" t="e">
        <f t="shared" si="3"/>
        <v>#REF!</v>
      </c>
      <c r="O34" s="41" t="e">
        <f t="shared" si="3"/>
        <v>#REF!</v>
      </c>
      <c r="P34" s="41" t="e">
        <f t="shared" si="3"/>
        <v>#REF!</v>
      </c>
      <c r="Q34" s="41" t="e">
        <f t="shared" si="3"/>
        <v>#REF!</v>
      </c>
      <c r="R34" s="27"/>
      <c r="S34" s="27"/>
    </row>
    <row r="35" spans="2:25" ht="15.75" customHeight="1">
      <c r="C35" s="60"/>
      <c r="D35" s="33"/>
      <c r="E35" s="30"/>
      <c r="F35" s="30"/>
      <c r="G35" s="30"/>
    </row>
    <row r="36" spans="2:25" ht="15.75" customHeight="1">
      <c r="C36" s="38"/>
    </row>
    <row r="37" spans="2:25" ht="15.75" customHeight="1">
      <c r="C37" s="38"/>
      <c r="J37" s="32" t="str">
        <f>'3'!B4</f>
        <v>QUADRO 3: CONTAGEM DOS TRABALHADORES POR GRUPO/CARGO/CARREIRA, SEGUNDO O NÍVEL DE ANTIGUIDADE E GÉNERO</v>
      </c>
      <c r="K37" s="65">
        <f>'3'!C4</f>
        <v>0</v>
      </c>
    </row>
    <row r="38" spans="2:25" ht="15.75" customHeight="1">
      <c r="C38" s="38"/>
    </row>
    <row r="39" spans="2:25" ht="15.75" customHeight="1">
      <c r="C39" s="38"/>
      <c r="L39" s="79" t="s">
        <v>5</v>
      </c>
      <c r="N39" s="80" t="s">
        <v>6</v>
      </c>
      <c r="O39" s="41"/>
      <c r="P39" s="78" t="s">
        <v>30</v>
      </c>
      <c r="Q39" s="37"/>
    </row>
    <row r="40" spans="2:25" ht="15.75" customHeight="1">
      <c r="C40" s="38"/>
      <c r="K40" s="17"/>
      <c r="L40" s="17" t="s">
        <v>40</v>
      </c>
      <c r="M40" s="17" t="s">
        <v>41</v>
      </c>
      <c r="N40" s="17" t="s">
        <v>40</v>
      </c>
      <c r="O40" s="17" t="s">
        <v>41</v>
      </c>
      <c r="P40" s="6" t="s">
        <v>40</v>
      </c>
      <c r="Q40" s="6" t="s">
        <v>41</v>
      </c>
    </row>
    <row r="41" spans="2:25" ht="15.75" customHeight="1">
      <c r="C41" s="38"/>
      <c r="K41" s="76">
        <f>'3'!C7</f>
        <v>0</v>
      </c>
      <c r="L41" s="58">
        <f>-('3'!F7+'3'!G7+'3'!E7)</f>
        <v>0</v>
      </c>
      <c r="M41" s="39" t="e">
        <f>'3'!F8+'3'!G8+'3'!E8</f>
        <v>#VALUE!</v>
      </c>
      <c r="N41" s="58">
        <f>-('3'!H7+'3'!I7)</f>
        <v>0</v>
      </c>
      <c r="O41" s="39">
        <f>'3'!H8+'3'!I8</f>
        <v>0</v>
      </c>
      <c r="P41" s="41">
        <f>L41+N41</f>
        <v>0</v>
      </c>
      <c r="Q41" s="41" t="e">
        <f>M41+O41</f>
        <v>#VALUE!</v>
      </c>
    </row>
    <row r="42" spans="2:25" ht="15.75" customHeight="1">
      <c r="C42" s="38"/>
      <c r="K42" s="76" t="str">
        <f>'3'!B16</f>
        <v>10 A 14 ANOS</v>
      </c>
      <c r="L42" s="58">
        <f>-('3'!F16+'3'!G16+'3'!E16)</f>
        <v>-2</v>
      </c>
      <c r="M42" s="39">
        <f>'3'!F17+'3'!G17+'3'!E17</f>
        <v>4</v>
      </c>
      <c r="N42" s="58">
        <f>-('3'!H16+'3'!I16)</f>
        <v>-1</v>
      </c>
      <c r="O42" s="39">
        <f>'3'!H17+'3'!I17</f>
        <v>0</v>
      </c>
      <c r="P42" s="41">
        <f t="shared" ref="P42:Q48" si="4">L42+N42</f>
        <v>-3</v>
      </c>
      <c r="Q42" s="41">
        <f t="shared" si="4"/>
        <v>4</v>
      </c>
    </row>
    <row r="43" spans="2:25" ht="15.75" customHeight="1">
      <c r="C43" s="38"/>
      <c r="K43" s="76" t="str">
        <f>'3'!B19</f>
        <v>15 A 19 ANOS</v>
      </c>
      <c r="L43" s="58">
        <f>-('3'!F19+'3'!G19+'3'!E19)</f>
        <v>-6</v>
      </c>
      <c r="M43" s="39">
        <f>'3'!F20+'3'!G20+'3'!E20</f>
        <v>3</v>
      </c>
      <c r="N43" s="58">
        <f>-('3'!H19+'3'!I19)</f>
        <v>-4</v>
      </c>
      <c r="O43" s="39">
        <f>'3'!H20+'3'!I20</f>
        <v>0</v>
      </c>
      <c r="P43" s="41">
        <f t="shared" si="4"/>
        <v>-10</v>
      </c>
      <c r="Q43" s="41">
        <f t="shared" si="4"/>
        <v>3</v>
      </c>
    </row>
    <row r="44" spans="2:25" ht="15.75" customHeight="1">
      <c r="C44" s="38"/>
      <c r="K44" s="76" t="str">
        <f>'3'!B22</f>
        <v>20 A 24 ANOS</v>
      </c>
      <c r="L44" s="58">
        <f>-('3'!F22+'3'!G22+'3'!E22)</f>
        <v>-9</v>
      </c>
      <c r="M44" s="39">
        <f>'3'!F23+'3'!G23+'3'!E23</f>
        <v>21</v>
      </c>
      <c r="N44" s="58">
        <f>-('3'!H22+'3'!I22)</f>
        <v>-6</v>
      </c>
      <c r="O44" s="39">
        <f>'3'!H23+'3'!I23</f>
        <v>15</v>
      </c>
      <c r="P44" s="41">
        <f t="shared" si="4"/>
        <v>-15</v>
      </c>
      <c r="Q44" s="41">
        <f t="shared" si="4"/>
        <v>36</v>
      </c>
    </row>
    <row r="45" spans="2:25" ht="15.75" customHeight="1">
      <c r="K45" s="76" t="str">
        <f>'3'!B25</f>
        <v>25 A 29 ANOS</v>
      </c>
      <c r="L45" s="58">
        <f>-('3'!F25+'3'!G25+'3'!E25)</f>
        <v>-15</v>
      </c>
      <c r="M45" s="39">
        <f>'3'!F26+'3'!G26+'3'!E26</f>
        <v>40</v>
      </c>
      <c r="N45" s="58">
        <f>-('3'!H25+'3'!I25)</f>
        <v>-15</v>
      </c>
      <c r="O45" s="39">
        <f>'3'!H26+'3'!I26</f>
        <v>56</v>
      </c>
      <c r="P45" s="41">
        <f t="shared" si="4"/>
        <v>-30</v>
      </c>
      <c r="Q45" s="41">
        <f t="shared" si="4"/>
        <v>96</v>
      </c>
    </row>
    <row r="46" spans="2:25" ht="15.75" customHeight="1">
      <c r="K46" s="76" t="str">
        <f>'3'!B28</f>
        <v>30 A 34 ANOS</v>
      </c>
      <c r="L46" s="58">
        <f>-('3'!F28+'3'!G28+'3'!E28)</f>
        <v>-7</v>
      </c>
      <c r="M46" s="39">
        <f>'3'!F29+'3'!G29+'3'!E29</f>
        <v>20</v>
      </c>
      <c r="N46" s="58">
        <f>-('3'!H28+'3'!I28)</f>
        <v>-20</v>
      </c>
      <c r="O46" s="39">
        <f>'3'!H29+'3'!I29</f>
        <v>47</v>
      </c>
      <c r="P46" s="41">
        <f t="shared" si="4"/>
        <v>-27</v>
      </c>
      <c r="Q46" s="41">
        <f t="shared" si="4"/>
        <v>67</v>
      </c>
    </row>
    <row r="47" spans="2:25" ht="15.75" customHeight="1">
      <c r="B47" s="54" t="e">
        <f>#REF!</f>
        <v>#REF!</v>
      </c>
      <c r="C47" s="55" t="e">
        <f>#REF!</f>
        <v>#REF!</v>
      </c>
      <c r="K47" s="76" t="str">
        <f>'3'!B31</f>
        <v>35 A 39 ANOS</v>
      </c>
      <c r="L47" s="58">
        <f>-('3'!F31+'3'!G31+'3'!E31)</f>
        <v>-3</v>
      </c>
      <c r="M47" s="39">
        <f>'3'!F32+'3'!G32+'3'!E32</f>
        <v>8</v>
      </c>
      <c r="N47" s="58">
        <f>-('3'!H31+'3'!I31)</f>
        <v>-3</v>
      </c>
      <c r="O47" s="39">
        <f>'3'!H32+'3'!I32</f>
        <v>16</v>
      </c>
      <c r="P47" s="41">
        <f t="shared" si="4"/>
        <v>-6</v>
      </c>
      <c r="Q47" s="41">
        <f t="shared" si="4"/>
        <v>24</v>
      </c>
    </row>
    <row r="48" spans="2:25" ht="15.75" customHeight="1">
      <c r="K48" s="76" t="str">
        <f>'3'!B37</f>
        <v>TOTAL*</v>
      </c>
      <c r="L48" s="58">
        <f>-('3'!F37+'3'!G37+'3'!E37)</f>
        <v>-94</v>
      </c>
      <c r="M48" s="39">
        <f>'3'!F38+'3'!G38+'3'!E38</f>
        <v>206</v>
      </c>
      <c r="N48" s="58">
        <f>-('3'!H37+'3'!I37)</f>
        <v>-74</v>
      </c>
      <c r="O48" s="39">
        <f>'3'!H38+'3'!I38</f>
        <v>153</v>
      </c>
      <c r="P48" s="41">
        <f t="shared" si="4"/>
        <v>-168</v>
      </c>
      <c r="Q48" s="41">
        <f t="shared" si="4"/>
        <v>359</v>
      </c>
    </row>
    <row r="49" spans="3:20" ht="15" customHeight="1">
      <c r="C49" s="17"/>
      <c r="D49" s="77" t="s">
        <v>5</v>
      </c>
      <c r="E49" s="78" t="s">
        <v>6</v>
      </c>
      <c r="F49" s="78" t="s">
        <v>30</v>
      </c>
      <c r="K49" s="75" t="e">
        <f>'3'!#REF!</f>
        <v>#REF!</v>
      </c>
      <c r="L49" s="41">
        <f t="shared" ref="L49:Q49" si="5">SUM(L41:L48)</f>
        <v>-136</v>
      </c>
      <c r="M49" s="41" t="e">
        <f t="shared" si="5"/>
        <v>#VALUE!</v>
      </c>
      <c r="N49" s="41">
        <f t="shared" si="5"/>
        <v>-123</v>
      </c>
      <c r="O49" s="41">
        <f t="shared" si="5"/>
        <v>287</v>
      </c>
      <c r="P49" s="41">
        <f t="shared" si="5"/>
        <v>-259</v>
      </c>
      <c r="Q49" s="41" t="e">
        <f t="shared" si="5"/>
        <v>#VALUE!</v>
      </c>
      <c r="T49" s="28"/>
    </row>
    <row r="50" spans="3:20" ht="15.75" customHeight="1">
      <c r="C50" s="59" t="s">
        <v>63</v>
      </c>
      <c r="D50" s="57" t="e">
        <f>'2'!#REF!+'2'!#REF!+'2'!#REF!+'2'!#REF!+'2'!#REF!+'2'!#REF!+'2'!#REF!+'2'!#REF!+'2'!#REF!</f>
        <v>#REF!</v>
      </c>
      <c r="E50" s="58" t="e">
        <f>'2'!#REF!+'2'!#REF!+'2'!#REF!+'2'!#REF!+'2'!#REF!+'2'!#REF!</f>
        <v>#REF!</v>
      </c>
      <c r="F50" s="58" t="e">
        <f>SUM(D50:E50)</f>
        <v>#REF!</v>
      </c>
      <c r="K50" s="75"/>
      <c r="L50" s="41"/>
      <c r="M50" s="29"/>
      <c r="N50" s="41"/>
      <c r="O50" s="29"/>
      <c r="P50" s="41"/>
      <c r="Q50" s="41"/>
    </row>
    <row r="51" spans="3:20" ht="15.75" customHeight="1">
      <c r="C51" s="59" t="s">
        <v>64</v>
      </c>
      <c r="D51" s="57" t="e">
        <f>'2'!#REF!+'2'!#REF!+'2'!#REF!+'2'!#REF!+'2'!#REF!+'2'!#REF!+'2'!#REF!+'2'!#REF!+'2'!#REF!</f>
        <v>#REF!</v>
      </c>
      <c r="E51" s="58" t="e">
        <f>'2'!#REF!+'2'!#REF!+'2'!#REF!+'2'!#REF!+'2'!#REF!+'2'!#REF!</f>
        <v>#REF!</v>
      </c>
      <c r="F51" s="58" t="e">
        <f>SUM(D51:E51)</f>
        <v>#REF!</v>
      </c>
      <c r="K51" s="75"/>
      <c r="L51" s="41"/>
      <c r="M51" s="29"/>
      <c r="N51" s="41"/>
      <c r="O51" s="29"/>
      <c r="P51" s="41"/>
      <c r="Q51" s="41"/>
    </row>
    <row r="52" spans="3:20" ht="15.75" customHeight="1">
      <c r="C52" s="59" t="s">
        <v>65</v>
      </c>
      <c r="D52" s="57" t="e">
        <f>'2'!#REF!+'2'!#REF!+'2'!#REF!+'2'!#REF!+'2'!#REF!+'2'!#REF!+'2'!#REF!+'2'!#REF!+'2'!#REF!</f>
        <v>#REF!</v>
      </c>
      <c r="E52" s="58" t="e">
        <f>'2'!#REF!+'2'!#REF!+'2'!#REF!+'2'!#REF!+'2'!#REF!+'2'!#REF!</f>
        <v>#REF!</v>
      </c>
      <c r="F52" s="58" t="e">
        <f>SUM(D52:E52)</f>
        <v>#REF!</v>
      </c>
      <c r="J52" s="32" t="e">
        <f>#REF!</f>
        <v>#REF!</v>
      </c>
      <c r="K52" s="65" t="e">
        <f>#REF!</f>
        <v>#REF!</v>
      </c>
      <c r="L52" s="41"/>
      <c r="M52" s="29"/>
      <c r="N52" s="41"/>
      <c r="O52" s="29"/>
      <c r="P52" s="41"/>
      <c r="Q52" s="41"/>
    </row>
    <row r="53" spans="3:20" ht="15.75" customHeight="1">
      <c r="C53" s="59" t="s">
        <v>26</v>
      </c>
      <c r="D53" s="57" t="e">
        <f>'2'!#REF!+'2'!#REF!+'2'!#REF!+'2'!#REF!+'2'!#REF!+'2'!#REF!+'2'!#REF!+'2'!#REF!+'2'!#REF!</f>
        <v>#REF!</v>
      </c>
      <c r="E53" s="58" t="e">
        <f>'2'!#REF!+'2'!#REF!+'2'!#REF!+'2'!#REF!+'2'!#REF!+'2'!#REF!</f>
        <v>#REF!</v>
      </c>
      <c r="F53" s="58" t="e">
        <f>SUM(D53:E53)</f>
        <v>#REF!</v>
      </c>
      <c r="K53" s="75"/>
      <c r="L53" s="41"/>
      <c r="M53" s="41"/>
      <c r="N53" s="41"/>
      <c r="O53" s="41"/>
      <c r="P53" s="41"/>
      <c r="Q53" s="41"/>
    </row>
    <row r="54" spans="3:20" ht="15.75" customHeight="1">
      <c r="D54" s="61" t="e">
        <f>SUM(D50:D53)</f>
        <v>#REF!</v>
      </c>
      <c r="E54" s="61" t="e">
        <f>SUM(E50:E53)</f>
        <v>#REF!</v>
      </c>
      <c r="F54" s="61" t="e">
        <f>SUM(F50:F53)</f>
        <v>#REF!</v>
      </c>
      <c r="L54" s="79" t="s">
        <v>5</v>
      </c>
      <c r="N54" s="80" t="s">
        <v>6</v>
      </c>
      <c r="O54" s="41"/>
      <c r="P54" s="78" t="s">
        <v>30</v>
      </c>
      <c r="Q54" s="37"/>
    </row>
    <row r="55" spans="3:20" ht="15.75" customHeight="1">
      <c r="F55" s="28" t="e">
        <f>SUM(D54:E54)</f>
        <v>#REF!</v>
      </c>
      <c r="K55" s="17"/>
      <c r="L55" s="17" t="s">
        <v>40</v>
      </c>
      <c r="M55" s="17" t="s">
        <v>41</v>
      </c>
      <c r="N55" s="17" t="s">
        <v>40</v>
      </c>
      <c r="O55" s="17" t="s">
        <v>41</v>
      </c>
      <c r="P55" s="6" t="s">
        <v>40</v>
      </c>
      <c r="Q55" s="6" t="s">
        <v>41</v>
      </c>
    </row>
    <row r="56" spans="3:20" ht="15.75" customHeight="1">
      <c r="K56" s="76" t="s">
        <v>55</v>
      </c>
      <c r="L56" s="82" t="e">
        <f>(#REF!+#REF!+#REF!)/(#REF!+#REF!+#REF!)</f>
        <v>#REF!</v>
      </c>
      <c r="M56" s="83" t="e">
        <f>(#REF!+#REF!+#REF!)/(#REF!+#REF!+#REF!)</f>
        <v>#REF!</v>
      </c>
      <c r="N56" s="82" t="e">
        <f>(#REF!+#REF!)/(#REF!+#REF!)</f>
        <v>#REF!</v>
      </c>
      <c r="O56" s="83" t="e">
        <f>(#REF!+#REF!)/(#REF!+#REF!)</f>
        <v>#REF!</v>
      </c>
      <c r="P56" s="84" t="e">
        <f>L56+N56</f>
        <v>#REF!</v>
      </c>
      <c r="Q56" s="84" t="e">
        <f>M56+O56</f>
        <v>#REF!</v>
      </c>
    </row>
    <row r="57" spans="3:20" ht="15.75" customHeight="1">
      <c r="K57" s="76" t="s">
        <v>56</v>
      </c>
      <c r="L57" s="82" t="e">
        <f>(#REF!+#REF!+#REF!)/(#REF!+#REF!+#REF!)</f>
        <v>#REF!</v>
      </c>
      <c r="M57" s="83" t="e">
        <f>(#REF!+#REF!+#REF!)/(#REF!+#REF!+#REF!)</f>
        <v>#REF!</v>
      </c>
      <c r="N57" s="82" t="e">
        <f>(#REF!+#REF!)/(#REF!+#REF!)</f>
        <v>#REF!</v>
      </c>
      <c r="O57" s="83" t="e">
        <f>(#REF!+#REF!)/(#REF!+#REF!)</f>
        <v>#REF!</v>
      </c>
      <c r="P57" s="84" t="e">
        <f t="shared" ref="P57:P63" si="6">L57+N57</f>
        <v>#REF!</v>
      </c>
      <c r="Q57" s="84" t="e">
        <f t="shared" ref="Q57:Q63" si="7">M57+O57</f>
        <v>#REF!</v>
      </c>
    </row>
    <row r="58" spans="3:20" ht="15.75" customHeight="1">
      <c r="K58" s="76" t="s">
        <v>57</v>
      </c>
      <c r="L58" s="82" t="e">
        <f>(#REF!+#REF!+#REF!)/(#REF!+#REF!+#REF!)</f>
        <v>#REF!</v>
      </c>
      <c r="M58" s="83" t="e">
        <f>(#REF!+#REF!+#REF!)/(#REF!+#REF!+#REF!)</f>
        <v>#REF!</v>
      </c>
      <c r="N58" s="82" t="e">
        <f>(#REF!+#REF!)/(#REF!+#REF!)</f>
        <v>#REF!</v>
      </c>
      <c r="O58" s="83" t="e">
        <f>(#REF!+#REF!)/(#REF!+#REF!)</f>
        <v>#REF!</v>
      </c>
      <c r="P58" s="84" t="e">
        <f t="shared" si="6"/>
        <v>#REF!</v>
      </c>
      <c r="Q58" s="84" t="e">
        <f t="shared" si="7"/>
        <v>#REF!</v>
      </c>
    </row>
    <row r="59" spans="3:20" ht="15.75" customHeight="1">
      <c r="K59" s="76" t="s">
        <v>58</v>
      </c>
      <c r="L59" s="82" t="e">
        <f>(#REF!+#REF!+#REF!)/(#REF!+#REF!+#REF!)</f>
        <v>#REF!</v>
      </c>
      <c r="M59" s="83" t="e">
        <f>(#REF!+#REF!+#REF!)/(#REF!+#REF!+#REF!)</f>
        <v>#REF!</v>
      </c>
      <c r="N59" s="82" t="e">
        <f>(#REF!+#REF!)/(#REF!+#REF!)</f>
        <v>#REF!</v>
      </c>
      <c r="O59" s="83" t="e">
        <f>(#REF!+#REF!)/(#REF!+#REF!)</f>
        <v>#REF!</v>
      </c>
      <c r="P59" s="84" t="e">
        <f t="shared" si="6"/>
        <v>#REF!</v>
      </c>
      <c r="Q59" s="84" t="e">
        <f t="shared" si="7"/>
        <v>#REF!</v>
      </c>
    </row>
    <row r="60" spans="3:20" ht="15.75" customHeight="1">
      <c r="K60" s="76" t="s">
        <v>59</v>
      </c>
      <c r="L60" s="82" t="e">
        <f>(#REF!+#REF!+#REF!)/(#REF!+#REF!+#REF!)</f>
        <v>#REF!</v>
      </c>
      <c r="M60" s="83" t="e">
        <f>(#REF!+#REF!+#REF!)/(#REF!+#REF!+#REF!)</f>
        <v>#REF!</v>
      </c>
      <c r="N60" s="190" t="e">
        <f>(#REF!+#REF!)/(#REF!+#REF!)</f>
        <v>#REF!</v>
      </c>
      <c r="O60" s="83" t="e">
        <f>(#REF!+#REF!)/(#REF!+#REF!)</f>
        <v>#REF!</v>
      </c>
      <c r="P60" s="84" t="e">
        <f t="shared" si="6"/>
        <v>#REF!</v>
      </c>
      <c r="Q60" s="84" t="e">
        <f t="shared" si="7"/>
        <v>#REF!</v>
      </c>
    </row>
    <row r="61" spans="3:20" ht="15.75" customHeight="1">
      <c r="K61" s="76" t="s">
        <v>60</v>
      </c>
      <c r="L61" s="82" t="e">
        <f>(#REF!+#REF!+#REF!)/(#REF!+#REF!+#REF!)</f>
        <v>#REF!</v>
      </c>
      <c r="M61" s="83" t="e">
        <f>(#REF!+#REF!+#REF!)/(#REF!+#REF!+#REF!)</f>
        <v>#REF!</v>
      </c>
      <c r="N61" s="82" t="e">
        <f>(#REF!+#REF!)/(#REF!+#REF!)</f>
        <v>#REF!</v>
      </c>
      <c r="O61" s="83" t="e">
        <f>(#REF!+#REF!)/(#REF!+#REF!)</f>
        <v>#REF!</v>
      </c>
      <c r="P61" s="84" t="e">
        <f t="shared" si="6"/>
        <v>#REF!</v>
      </c>
      <c r="Q61" s="84" t="e">
        <f t="shared" si="7"/>
        <v>#REF!</v>
      </c>
    </row>
    <row r="62" spans="3:20" ht="15.75" customHeight="1">
      <c r="K62" s="76" t="s">
        <v>61</v>
      </c>
      <c r="L62" s="82" t="e">
        <f>(#REF!+#REF!+#REF!)/(#REF!+#REF!+#REF!)</f>
        <v>#REF!</v>
      </c>
      <c r="M62" s="83" t="e">
        <f>(#REF!+#REF!+#REF!)/(#REF!+#REF!+#REF!)</f>
        <v>#REF!</v>
      </c>
      <c r="N62" s="82" t="e">
        <f>(#REF!+#REF!)/(#REF!+#REF!)</f>
        <v>#REF!</v>
      </c>
      <c r="O62" s="83" t="e">
        <f>(#REF!+#REF!)/(#REF!+#REF!)</f>
        <v>#REF!</v>
      </c>
      <c r="P62" s="84" t="e">
        <f t="shared" si="6"/>
        <v>#REF!</v>
      </c>
      <c r="Q62" s="84" t="e">
        <f t="shared" si="7"/>
        <v>#REF!</v>
      </c>
    </row>
    <row r="63" spans="3:20" ht="15.75" customHeight="1">
      <c r="K63" s="76" t="s">
        <v>48</v>
      </c>
      <c r="L63" s="82" t="e">
        <f>(#REF!+#REF!+#REF!)/(#REF!+#REF!+#REF!)</f>
        <v>#REF!</v>
      </c>
      <c r="M63" s="83" t="e">
        <f>(#REF!+#REF!+#REF!)/(#REF!+#REF!+#REF!)</f>
        <v>#REF!</v>
      </c>
      <c r="N63" s="82" t="e">
        <f>(#REF!+#REF!)/(#REF!+#REF!)</f>
        <v>#REF!</v>
      </c>
      <c r="O63" s="83" t="e">
        <f>(#REF!+#REF!)/(#REF!+#REF!)</f>
        <v>#REF!</v>
      </c>
      <c r="P63" s="84" t="e">
        <f t="shared" si="6"/>
        <v>#REF!</v>
      </c>
      <c r="Q63" s="84" t="e">
        <f t="shared" si="7"/>
        <v>#REF!</v>
      </c>
      <c r="S63" s="86"/>
    </row>
    <row r="64" spans="3:20" ht="15.75" customHeight="1">
      <c r="K64" s="76" t="s">
        <v>49</v>
      </c>
      <c r="L64" s="82" t="e">
        <f>(#REF!+#REF!+#REF!)/(#REF!+#REF!+#REF!)</f>
        <v>#REF!</v>
      </c>
      <c r="M64" s="83" t="e">
        <f>(#REF!+#REF!+#REF!)/(#REF!+#REF!+#REF!)</f>
        <v>#REF!</v>
      </c>
      <c r="N64" s="82" t="e">
        <f>(#REF!+#REF!)/(#REF!+#REF!)</f>
        <v>#REF!</v>
      </c>
      <c r="O64" s="83" t="e">
        <f>(#REF!+#REF!)/(#REF!+#REF!)</f>
        <v>#REF!</v>
      </c>
      <c r="P64" s="84" t="e">
        <f t="shared" ref="P64:Q66" si="8">L64+N64</f>
        <v>#REF!</v>
      </c>
      <c r="Q64" s="84" t="e">
        <f t="shared" si="8"/>
        <v>#REF!</v>
      </c>
    </row>
    <row r="65" spans="2:20" ht="15.75" customHeight="1">
      <c r="K65" s="76" t="s">
        <v>50</v>
      </c>
      <c r="L65" s="82" t="e">
        <f>(#REF!+#REF!+#REF!)/(#REF!+#REF!+#REF!)</f>
        <v>#REF!</v>
      </c>
      <c r="M65" s="83" t="e">
        <f>(#REF!+#REF!+#REF!)/(#REF!+#REF!+#REF!)</f>
        <v>#REF!</v>
      </c>
      <c r="N65" s="82" t="e">
        <f>(#REF!+#REF!)/(#REF!+#REF!)</f>
        <v>#REF!</v>
      </c>
      <c r="O65" s="83" t="e">
        <f>(#REF!+#REF!)/(#REF!+#REF!)</f>
        <v>#REF!</v>
      </c>
      <c r="P65" s="84" t="e">
        <f t="shared" si="8"/>
        <v>#REF!</v>
      </c>
      <c r="Q65" s="84" t="e">
        <f t="shared" si="8"/>
        <v>#REF!</v>
      </c>
    </row>
    <row r="66" spans="2:20" ht="15.75" customHeight="1">
      <c r="K66" s="76" t="s">
        <v>51</v>
      </c>
      <c r="L66" s="82" t="e">
        <f>(#REF!+#REF!+#REF!)/(#REF!+#REF!+#REF!)</f>
        <v>#REF!</v>
      </c>
      <c r="M66" s="83" t="e">
        <f>(#REF!+#REF!+#REF!)/(#REF!+#REF!+#REF!)</f>
        <v>#REF!</v>
      </c>
      <c r="N66" s="82" t="e">
        <f>(#REF!+#REF!)/(#REF!+#REF!)</f>
        <v>#REF!</v>
      </c>
      <c r="O66" s="83" t="e">
        <f>(#REF!+#REF!)/(#REF!+#REF!)</f>
        <v>#REF!</v>
      </c>
      <c r="P66" s="84" t="e">
        <f t="shared" si="8"/>
        <v>#REF!</v>
      </c>
      <c r="Q66" s="84" t="e">
        <f t="shared" si="8"/>
        <v>#REF!</v>
      </c>
    </row>
    <row r="67" spans="2:20" ht="15.75" customHeight="1">
      <c r="K67" s="75" t="e">
        <f>#REF!</f>
        <v>#REF!</v>
      </c>
      <c r="L67" s="85" t="e">
        <f t="shared" ref="L67:Q67" si="9">SUM(L56:L66)</f>
        <v>#REF!</v>
      </c>
      <c r="M67" s="85" t="e">
        <f t="shared" si="9"/>
        <v>#REF!</v>
      </c>
      <c r="N67" s="85" t="e">
        <f t="shared" si="9"/>
        <v>#REF!</v>
      </c>
      <c r="O67" s="85" t="e">
        <f t="shared" si="9"/>
        <v>#REF!</v>
      </c>
      <c r="P67" s="84" t="e">
        <f t="shared" si="9"/>
        <v>#REF!</v>
      </c>
      <c r="Q67" s="84" t="e">
        <f t="shared" si="9"/>
        <v>#REF!</v>
      </c>
      <c r="T67" s="28" t="e">
        <f>SUM(P67:Q67)</f>
        <v>#REF!</v>
      </c>
    </row>
    <row r="68" spans="2:20" ht="15.75" customHeight="1">
      <c r="L68" s="28"/>
    </row>
    <row r="70" spans="2:20" ht="15.75" customHeight="1">
      <c r="B70" s="54" t="e">
        <f>#REF!</f>
        <v>#REF!</v>
      </c>
      <c r="C70" s="55" t="e">
        <f>#REF!</f>
        <v>#REF!</v>
      </c>
      <c r="J70" s="32" t="e">
        <f>'7'!#REF!</f>
        <v>#REF!</v>
      </c>
      <c r="K70" s="65" t="str">
        <f>'7'!B4</f>
        <v>QUADRO 7: CONTAGEM DOS TRABALHADORES ADMITIDOS E REGRESSADOS DURANTE O ANO, POR GRUPO/CARGO/CARREIRA, SEGUNDO O MODO DE OCUPAÇÃO DO POSTO DE TRABALHO E GÉNERO</v>
      </c>
    </row>
    <row r="72" spans="2:20" ht="15" customHeight="1">
      <c r="C72" s="17"/>
      <c r="D72" s="77" t="s">
        <v>5</v>
      </c>
      <c r="E72" s="78" t="s">
        <v>6</v>
      </c>
      <c r="F72" s="78" t="s">
        <v>30</v>
      </c>
      <c r="L72" s="77" t="s">
        <v>5</v>
      </c>
      <c r="M72" s="78" t="s">
        <v>6</v>
      </c>
      <c r="N72" s="78" t="s">
        <v>30</v>
      </c>
    </row>
    <row r="73" spans="2:20" ht="15.75" customHeight="1">
      <c r="C73" s="59" t="s">
        <v>9</v>
      </c>
      <c r="D73" s="57" t="e">
        <f>'3'!E9+'3'!E18+'3'!F9+'3'!G9+'3'!F18+'3'!G18</f>
        <v>#VALUE!</v>
      </c>
      <c r="E73" s="58" t="e">
        <f>'3'!H9+'3'!I9+'3'!H18+'3'!I18</f>
        <v>#VALUE!</v>
      </c>
      <c r="F73" s="58" t="e">
        <f>SUM(D73:E73)</f>
        <v>#VALUE!</v>
      </c>
      <c r="K73" s="76" t="s">
        <v>33</v>
      </c>
      <c r="L73" s="58">
        <f>'7'!J10+'7'!K10+'7'!E10</f>
        <v>45</v>
      </c>
      <c r="M73" s="58">
        <f>'7'!L10+'7'!M10</f>
        <v>5</v>
      </c>
      <c r="N73" s="58">
        <f t="shared" ref="N73:N78" si="10">SUM(L73:M73)</f>
        <v>50</v>
      </c>
    </row>
    <row r="74" spans="2:20" ht="15.75" customHeight="1">
      <c r="C74" s="59" t="s">
        <v>10</v>
      </c>
      <c r="D74" s="57">
        <f>'3'!E21+'3'!E24+'3'!F21+'3'!G21+'3'!F24+'3'!G24</f>
        <v>39</v>
      </c>
      <c r="E74" s="58">
        <f>'3'!H21+'3'!I21+'3'!H24+'3'!I24</f>
        <v>25</v>
      </c>
      <c r="F74" s="58">
        <f>SUM(D74:E74)</f>
        <v>64</v>
      </c>
      <c r="K74" s="76" t="s">
        <v>69</v>
      </c>
      <c r="L74" s="58">
        <f>'7'!J13+'7'!K13+'7'!E13</f>
        <v>0</v>
      </c>
      <c r="M74" s="58">
        <f>'7'!L13+'7'!M13</f>
        <v>0</v>
      </c>
      <c r="N74" s="58">
        <f t="shared" si="10"/>
        <v>0</v>
      </c>
    </row>
    <row r="75" spans="2:20" ht="15.75" customHeight="1">
      <c r="C75" s="59" t="s">
        <v>11</v>
      </c>
      <c r="D75" s="57">
        <f>'3'!E27+'3'!E30+'3'!F27+'3'!G27+'3'!F30+'3'!G30</f>
        <v>82</v>
      </c>
      <c r="E75" s="58">
        <f>'3'!H27+'3'!I27+'3'!H30+'3'!I30</f>
        <v>138</v>
      </c>
      <c r="F75" s="58">
        <f>SUM(D75:E75)</f>
        <v>220</v>
      </c>
      <c r="K75" s="76" t="s">
        <v>70</v>
      </c>
      <c r="L75" s="58">
        <f>'7'!J16+'7'!K16+'7'!E16</f>
        <v>3</v>
      </c>
      <c r="M75" s="58">
        <f>'7'!L16+'7'!M16</f>
        <v>1</v>
      </c>
      <c r="N75" s="58">
        <f t="shared" si="10"/>
        <v>4</v>
      </c>
    </row>
    <row r="76" spans="2:20" ht="15.75" customHeight="1">
      <c r="C76" s="59" t="s">
        <v>12</v>
      </c>
      <c r="D76" s="57">
        <f>'3'!E33+'3'!E39+'3'!F33+'3'!G33+'3'!F39+'3'!G39</f>
        <v>311</v>
      </c>
      <c r="E76" s="58">
        <f>'3'!H33+'3'!I33+'3'!H39+'3'!I39</f>
        <v>246</v>
      </c>
      <c r="F76" s="58">
        <f>SUM(D76:E76)</f>
        <v>557</v>
      </c>
      <c r="K76" s="76" t="s">
        <v>72</v>
      </c>
      <c r="L76" s="58">
        <f>'7'!J19+'7'!K19+'7'!E19</f>
        <v>3</v>
      </c>
      <c r="M76" s="58">
        <f>'7'!L19+'7'!M19</f>
        <v>0</v>
      </c>
      <c r="N76" s="58">
        <f t="shared" si="10"/>
        <v>3</v>
      </c>
    </row>
    <row r="77" spans="2:20" ht="15.75" customHeight="1">
      <c r="D77" s="61" t="e">
        <f>SUM(D73:D76)</f>
        <v>#VALUE!</v>
      </c>
      <c r="E77" s="61" t="e">
        <f>SUM(E73:E76)</f>
        <v>#VALUE!</v>
      </c>
      <c r="F77" s="61" t="e">
        <f>SUM(F73:F76)</f>
        <v>#VALUE!</v>
      </c>
      <c r="K77" s="76" t="s">
        <v>54</v>
      </c>
      <c r="L77" s="58">
        <f>'7'!J22+'7'!K22+'7'!E22</f>
        <v>0</v>
      </c>
      <c r="M77" s="58">
        <f>'7'!L22+'7'!M22</f>
        <v>0</v>
      </c>
      <c r="N77" s="58">
        <f t="shared" si="10"/>
        <v>0</v>
      </c>
    </row>
    <row r="78" spans="2:20" ht="15.75" customHeight="1">
      <c r="F78" s="28" t="e">
        <f>SUM(D77:E77)</f>
        <v>#VALUE!</v>
      </c>
      <c r="K78" s="76" t="s">
        <v>52</v>
      </c>
      <c r="L78" s="58">
        <f>'7'!J28+'7'!K28+'7'!E28</f>
        <v>35</v>
      </c>
      <c r="M78" s="58">
        <f>'7'!L28+'7'!M28</f>
        <v>8</v>
      </c>
      <c r="N78" s="58">
        <f t="shared" si="10"/>
        <v>43</v>
      </c>
    </row>
    <row r="79" spans="2:20" ht="15.75" customHeight="1">
      <c r="K79" s="75" t="s">
        <v>30</v>
      </c>
      <c r="L79" s="41">
        <f>SUM(L73:L78)</f>
        <v>86</v>
      </c>
      <c r="M79" s="41">
        <f>SUM(M73:M78)</f>
        <v>14</v>
      </c>
      <c r="N79" s="41">
        <f>SUM(N73:N78)</f>
        <v>100</v>
      </c>
    </row>
    <row r="80" spans="2:20" ht="15.75" customHeight="1">
      <c r="K80" s="51"/>
      <c r="L80" s="41"/>
      <c r="M80" s="41"/>
      <c r="N80" s="41">
        <f>SUM(L79:M79)</f>
        <v>100</v>
      </c>
    </row>
    <row r="81" spans="2:20" ht="15.75" customHeight="1">
      <c r="K81" s="38"/>
      <c r="L81" s="38"/>
      <c r="M81" s="38"/>
      <c r="N81" s="38"/>
    </row>
    <row r="82" spans="2:20" ht="15.75" customHeight="1">
      <c r="J82" s="38"/>
      <c r="L82" s="79"/>
      <c r="N82" s="80"/>
      <c r="O82" s="38"/>
      <c r="P82" s="38"/>
      <c r="Q82" s="38"/>
      <c r="R82" s="38"/>
      <c r="S82" s="38"/>
      <c r="T82" s="38"/>
    </row>
    <row r="83" spans="2:20" ht="15.75" customHeight="1">
      <c r="J83" s="38"/>
      <c r="L83" s="17"/>
      <c r="M83" s="17"/>
      <c r="N83" s="17"/>
      <c r="O83" s="41"/>
      <c r="P83" s="78"/>
      <c r="Q83" s="37"/>
      <c r="R83" s="38"/>
      <c r="S83" s="38"/>
      <c r="T83" s="38"/>
    </row>
    <row r="84" spans="2:20" ht="15.75" customHeight="1">
      <c r="J84" s="38"/>
      <c r="K84" s="76"/>
      <c r="L84" s="83"/>
      <c r="M84" s="83"/>
      <c r="N84" s="83"/>
      <c r="O84" s="17"/>
      <c r="P84" s="17"/>
      <c r="Q84" s="17"/>
      <c r="R84" s="38"/>
      <c r="S84" s="38"/>
      <c r="T84" s="38"/>
    </row>
    <row r="85" spans="2:20" ht="15.75" customHeight="1">
      <c r="J85" s="38"/>
      <c r="K85" s="76"/>
      <c r="L85" s="83"/>
      <c r="M85" s="83"/>
      <c r="N85" s="83"/>
      <c r="O85" s="83"/>
      <c r="P85" s="83"/>
      <c r="Q85" s="87"/>
      <c r="R85" s="38"/>
      <c r="S85" s="38"/>
      <c r="T85" s="38"/>
    </row>
    <row r="86" spans="2:20" ht="15.75" customHeight="1">
      <c r="J86" s="38"/>
      <c r="K86" s="76"/>
      <c r="L86" s="83"/>
      <c r="M86" s="83"/>
      <c r="N86" s="83"/>
      <c r="O86" s="83"/>
      <c r="P86" s="83"/>
      <c r="Q86" s="87"/>
      <c r="R86" s="38"/>
      <c r="S86" s="38"/>
      <c r="T86" s="38"/>
    </row>
    <row r="87" spans="2:20" ht="15.75" customHeight="1">
      <c r="J87" s="38"/>
      <c r="K87" s="76"/>
      <c r="L87" s="83"/>
      <c r="M87" s="83"/>
      <c r="N87" s="83"/>
      <c r="O87" s="83"/>
      <c r="P87" s="83"/>
      <c r="Q87" s="87"/>
      <c r="R87" s="38"/>
      <c r="S87" s="38"/>
      <c r="T87" s="38"/>
    </row>
    <row r="88" spans="2:20" ht="15.75" customHeight="1">
      <c r="J88" s="38"/>
      <c r="K88" s="76"/>
      <c r="L88" s="83"/>
      <c r="M88" s="83"/>
      <c r="N88" s="83"/>
      <c r="O88" s="83"/>
      <c r="P88" s="83"/>
      <c r="Q88" s="87"/>
      <c r="R88" s="38"/>
      <c r="S88" s="38"/>
      <c r="T88" s="38"/>
    </row>
    <row r="89" spans="2:20" ht="15.75" customHeight="1">
      <c r="J89" s="38"/>
      <c r="K89" s="76"/>
      <c r="L89" s="83"/>
      <c r="M89" s="83"/>
      <c r="N89" s="83"/>
      <c r="O89" s="83"/>
      <c r="P89" s="83"/>
      <c r="Q89" s="87"/>
      <c r="R89" s="38"/>
      <c r="S89" s="38"/>
      <c r="T89" s="38"/>
    </row>
    <row r="90" spans="2:20" ht="15.75" customHeight="1">
      <c r="B90" s="54" t="e">
        <f>#REF!</f>
        <v>#REF!</v>
      </c>
      <c r="C90" s="55" t="e">
        <f>#REF!</f>
        <v>#REF!</v>
      </c>
      <c r="J90" s="38"/>
      <c r="K90" s="76"/>
      <c r="L90" s="83"/>
      <c r="M90" s="83"/>
      <c r="N90" s="83"/>
      <c r="O90" s="83"/>
      <c r="P90" s="83"/>
      <c r="Q90" s="87"/>
      <c r="R90" s="38"/>
      <c r="S90" s="38"/>
      <c r="T90" s="38"/>
    </row>
    <row r="91" spans="2:20" ht="15.75" customHeight="1">
      <c r="J91" s="38"/>
      <c r="K91" s="75"/>
      <c r="L91" s="86"/>
      <c r="M91" s="86"/>
      <c r="N91" s="86"/>
      <c r="O91" s="83"/>
      <c r="P91" s="83"/>
      <c r="Q91" s="87"/>
      <c r="R91" s="38"/>
      <c r="S91" s="38"/>
      <c r="T91" s="38"/>
    </row>
    <row r="92" spans="2:20" ht="15" customHeight="1">
      <c r="C92" s="17"/>
      <c r="D92" s="77" t="s">
        <v>5</v>
      </c>
      <c r="G92" s="78" t="s">
        <v>6</v>
      </c>
      <c r="J92" s="38"/>
      <c r="K92" s="38"/>
      <c r="L92" s="38"/>
      <c r="M92" s="38"/>
      <c r="N92" s="38"/>
      <c r="O92" s="86"/>
      <c r="P92" s="86"/>
      <c r="Q92" s="88"/>
      <c r="R92" s="38"/>
      <c r="S92" s="38"/>
      <c r="T92" s="38"/>
    </row>
    <row r="93" spans="2:20" ht="15.75" customHeight="1">
      <c r="C93" s="59" t="s">
        <v>14</v>
      </c>
      <c r="D93" s="57" t="e">
        <f>#REF!+#REF!+#REF!+#REF!+#REF!+#REF!</f>
        <v>#REF!</v>
      </c>
      <c r="F93" s="17" t="s">
        <v>48</v>
      </c>
      <c r="G93" s="58" t="e">
        <f>#REF!+#REF!</f>
        <v>#REF!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2:20" ht="15.75" customHeight="1">
      <c r="C94" s="59" t="s">
        <v>15</v>
      </c>
      <c r="D94" s="57" t="e">
        <f>#REF!+#REF!+#REF!</f>
        <v>#REF!</v>
      </c>
      <c r="F94" s="17" t="s">
        <v>49</v>
      </c>
      <c r="G94" s="58" t="e">
        <f>#REF!+#REF!</f>
        <v>#REF!</v>
      </c>
      <c r="J94" s="38"/>
      <c r="K94" s="65">
        <f>'18 e 18.1'!C4</f>
        <v>0</v>
      </c>
      <c r="L94" s="38"/>
      <c r="M94" s="38"/>
      <c r="N94" s="38"/>
      <c r="O94" s="38"/>
      <c r="P94" s="38"/>
      <c r="Q94" s="38"/>
      <c r="R94" s="38"/>
      <c r="S94" s="38"/>
      <c r="T94" s="38"/>
    </row>
    <row r="95" spans="2:20" ht="15.75" customHeight="1">
      <c r="C95" s="59" t="s">
        <v>16</v>
      </c>
      <c r="D95" s="57" t="e">
        <f>#REF!+#REF!+#REF!</f>
        <v>#REF!</v>
      </c>
      <c r="F95" s="17" t="s">
        <v>50</v>
      </c>
      <c r="G95" s="58" t="e">
        <f>#REF!+#REF!</f>
        <v>#REF!</v>
      </c>
      <c r="J95" s="32" t="str">
        <f>'18 e 18.1'!B4</f>
        <v>QUADRO 18: TOTAL DOS ENCARGOS COM PESSOAL DURANTE O ANO</v>
      </c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2:20" ht="15.75" customHeight="1">
      <c r="C96" s="59" t="s">
        <v>17</v>
      </c>
      <c r="D96" s="57" t="e">
        <f>#REF!+#REF!+#REF!+#REF!+#REF!+#REF!</f>
        <v>#REF!</v>
      </c>
      <c r="F96" s="17" t="s">
        <v>51</v>
      </c>
      <c r="G96" s="58" t="e">
        <f>#REF!+#REF!</f>
        <v>#REF!</v>
      </c>
      <c r="J96" s="38"/>
      <c r="L96" s="77" t="s">
        <v>5</v>
      </c>
      <c r="M96" s="78" t="s">
        <v>6</v>
      </c>
      <c r="N96" s="78" t="s">
        <v>30</v>
      </c>
      <c r="O96" s="38"/>
      <c r="P96" s="38"/>
      <c r="Q96" s="38"/>
      <c r="R96" s="38"/>
      <c r="S96" s="38"/>
      <c r="T96" s="38"/>
    </row>
    <row r="97" spans="3:20" ht="15.75" customHeight="1">
      <c r="C97" s="17" t="s">
        <v>68</v>
      </c>
      <c r="D97" s="63" t="e">
        <f>#REF!+#REF!+#REF!</f>
        <v>#REF!</v>
      </c>
      <c r="E97" s="61"/>
      <c r="F97" s="6" t="s">
        <v>78</v>
      </c>
      <c r="G97" s="28" t="e">
        <f>#REF!+#REF!+#REF!+#REF!+#REF!+#REF!+#REF!+#REF!+#REF!+#REF!+#REF!+#REF!+#REF!+#REF!</f>
        <v>#REF!</v>
      </c>
      <c r="J97" s="38"/>
      <c r="K97" s="76" t="str">
        <f>'18 e 18.1'!B8</f>
        <v>REMUNERAÇÃO BASE</v>
      </c>
      <c r="L97" s="92" t="e">
        <f>'18 e 18.1'!#REF!+'18 e 18.1'!#REF!+'18 e 18.1'!#REF!</f>
        <v>#REF!</v>
      </c>
      <c r="M97" s="92" t="e">
        <f>'18 e 18.1'!#REF!+'18 e 18.1'!#REF!</f>
        <v>#REF!</v>
      </c>
      <c r="N97" s="92" t="e">
        <f>SUM(L97:M97)</f>
        <v>#REF!</v>
      </c>
      <c r="O97" s="38"/>
      <c r="P97" s="38"/>
      <c r="Q97" s="77" t="s">
        <v>5</v>
      </c>
      <c r="R97" s="78" t="s">
        <v>6</v>
      </c>
      <c r="S97" s="78" t="s">
        <v>30</v>
      </c>
      <c r="T97" s="38"/>
    </row>
    <row r="98" spans="3:20" ht="15.75" customHeight="1">
      <c r="C98" s="6" t="s">
        <v>49</v>
      </c>
      <c r="D98" s="61" t="e">
        <f>#REF!+#REF!+#REF!</f>
        <v>#REF!</v>
      </c>
      <c r="E98" s="61"/>
      <c r="F98" s="61"/>
      <c r="G98" s="61" t="e">
        <f>SUM(G93:G97)</f>
        <v>#REF!</v>
      </c>
      <c r="J98" s="38"/>
      <c r="K98" s="76" t="str">
        <f>'18 e 18.1'!B19</f>
        <v>SUPLEMENTOS REMUNERATÓRIOS</v>
      </c>
      <c r="L98" s="92" t="e">
        <f>'18 e 18.1'!#REF!+'18 e 18.1'!#REF!+'18 e 18.1'!#REF!</f>
        <v>#REF!</v>
      </c>
      <c r="M98" s="92" t="e">
        <f>'18 e 18.1'!#REF!+'18 e 18.1'!#REF!</f>
        <v>#REF!</v>
      </c>
      <c r="N98" s="92" t="e">
        <f t="shared" ref="N98:N112" si="11">SUM(L98:M98)</f>
        <v>#REF!</v>
      </c>
      <c r="O98" s="38"/>
      <c r="P98" s="38" t="s">
        <v>45</v>
      </c>
      <c r="Q98" s="58" t="e">
        <f>L97</f>
        <v>#REF!</v>
      </c>
      <c r="R98" s="58" t="e">
        <f>M97</f>
        <v>#REF!</v>
      </c>
      <c r="S98" s="58" t="e">
        <f>SUM(Q98:R98)</f>
        <v>#REF!</v>
      </c>
      <c r="T98" s="38"/>
    </row>
    <row r="99" spans="3:20" ht="15.75" customHeight="1">
      <c r="C99" s="17" t="s">
        <v>67</v>
      </c>
      <c r="D99" s="63" t="e">
        <f>#REF!+#REF!+#REF!+#REF!+#REF!+#REF!</f>
        <v>#REF!</v>
      </c>
      <c r="J99" s="38"/>
      <c r="K99" s="76" t="str">
        <f>'18 e 18.1'!B10</f>
        <v>PRÉMIOS DE DESEMPENHO</v>
      </c>
      <c r="L99" s="92" t="e">
        <f>'18 e 18.1'!#REF!+'18 e 18.1'!#REF!+'18 e 18.1'!#REF!</f>
        <v>#REF!</v>
      </c>
      <c r="M99" s="92" t="e">
        <f>'18 e 18.1'!#REF!+'18 e 18.1'!#REF!</f>
        <v>#REF!</v>
      </c>
      <c r="N99" s="92" t="e">
        <f t="shared" si="11"/>
        <v>#REF!</v>
      </c>
      <c r="O99" s="38"/>
      <c r="P99" s="38" t="s">
        <v>46</v>
      </c>
      <c r="Q99" s="58" t="e">
        <f>L98+L100</f>
        <v>#REF!</v>
      </c>
      <c r="R99" s="58" t="e">
        <f>M98+M100</f>
        <v>#REF!</v>
      </c>
      <c r="S99" s="58" t="e">
        <f>SUM(Q99:R99)</f>
        <v>#REF!</v>
      </c>
      <c r="T99" s="38"/>
    </row>
    <row r="100" spans="3:20" ht="15.75" customHeight="1">
      <c r="D100" s="61" t="e">
        <f>SUM(D93:D99)</f>
        <v>#REF!</v>
      </c>
      <c r="E100" s="28" t="e">
        <f>D102+G98</f>
        <v>#REF!</v>
      </c>
      <c r="J100" s="38"/>
      <c r="K100" s="76" t="str">
        <f>'18 e 18.1'!B21</f>
        <v>TRABALHO NORMAL NOTURNO</v>
      </c>
      <c r="L100" s="92" t="e">
        <f>'18 e 18.1'!#REF!+'18 e 18.1'!#REF!+'18 e 18.1'!#REF!</f>
        <v>#REF!</v>
      </c>
      <c r="M100" s="92" t="e">
        <f>'18 e 18.1'!#REF!+'18 e 18.1'!#REF!</f>
        <v>#REF!</v>
      </c>
      <c r="N100" s="92" t="e">
        <f t="shared" si="11"/>
        <v>#REF!</v>
      </c>
      <c r="O100" s="38"/>
      <c r="P100" s="38" t="s">
        <v>52</v>
      </c>
      <c r="Q100" s="58" t="e">
        <f>L99+L101+L102+L103+L104+L105+L106+L107+L108+L109+L110+L111+L112</f>
        <v>#REF!</v>
      </c>
      <c r="R100" s="58" t="e">
        <f>M99+M101+M102+M103+M104+M105+M106+M107+M108+M109+M110+M111+M112</f>
        <v>#REF!</v>
      </c>
      <c r="S100" s="58" t="e">
        <f>SUM(Q100:R100)</f>
        <v>#REF!</v>
      </c>
      <c r="T100" s="38"/>
    </row>
    <row r="101" spans="3:20" ht="15.75" customHeight="1">
      <c r="J101" s="38"/>
      <c r="K101" s="76" t="str">
        <f>'18 e 18.1'!B12</f>
        <v>BENEFÍCIOS SOCIAIS</v>
      </c>
      <c r="L101" s="92" t="e">
        <f>'18 e 18.1'!#REF!+'18 e 18.1'!#REF!+'18 e 18.1'!#REF!</f>
        <v>#REF!</v>
      </c>
      <c r="M101" s="92" t="e">
        <f>'18 e 18.1'!#REF!+'18 e 18.1'!#REF!</f>
        <v>#REF!</v>
      </c>
      <c r="N101" s="92" t="e">
        <f t="shared" si="11"/>
        <v>#REF!</v>
      </c>
      <c r="O101" s="38"/>
      <c r="P101" s="38"/>
      <c r="Q101" s="29" t="e">
        <f>SUM(Q98:Q100)</f>
        <v>#REF!</v>
      </c>
      <c r="R101" s="29" t="e">
        <f>SUM(R98:R100)</f>
        <v>#REF!</v>
      </c>
      <c r="S101" s="29" t="e">
        <f>SUM(S98:S100)</f>
        <v>#REF!</v>
      </c>
      <c r="T101" s="38"/>
    </row>
    <row r="102" spans="3:20" ht="15.75" customHeight="1">
      <c r="D102" s="61" t="e">
        <f>SUM(D93:D97)</f>
        <v>#REF!</v>
      </c>
      <c r="J102" s="38"/>
      <c r="K102" s="76" t="str">
        <f>'18 e 18.1'!B13</f>
        <v>OUTROS ENCARGOS COM PESSOAL</v>
      </c>
      <c r="L102" s="92" t="e">
        <f>'18 e 18.1'!#REF!+'18 e 18.1'!#REF!+'18 e 18.1'!#REF!</f>
        <v>#REF!</v>
      </c>
      <c r="M102" s="92" t="e">
        <f>'18 e 18.1'!#REF!+'18 e 18.1'!#REF!</f>
        <v>#REF!</v>
      </c>
      <c r="N102" s="92" t="e">
        <f t="shared" si="11"/>
        <v>#REF!</v>
      </c>
      <c r="O102" s="38"/>
      <c r="P102" s="89"/>
      <c r="Q102" s="38"/>
      <c r="R102" s="38"/>
      <c r="S102" s="38"/>
      <c r="T102" s="38"/>
    </row>
    <row r="103" spans="3:20" ht="15.75" customHeight="1">
      <c r="J103" s="38"/>
      <c r="K103" s="76" t="e">
        <f>'18 e 18.1'!#REF!</f>
        <v>#REF!</v>
      </c>
      <c r="L103" s="92" t="e">
        <f>'18 e 18.1'!#REF!+'18 e 18.1'!#REF!+'18 e 18.1'!#REF!</f>
        <v>#REF!</v>
      </c>
      <c r="M103" s="92" t="e">
        <f>'18 e 18.1'!#REF!+'18 e 18.1'!#REF!</f>
        <v>#REF!</v>
      </c>
      <c r="N103" s="92" t="e">
        <f t="shared" si="11"/>
        <v>#REF!</v>
      </c>
      <c r="O103" s="38"/>
      <c r="P103" s="38"/>
      <c r="Q103" s="38"/>
      <c r="R103" s="38"/>
      <c r="S103" s="38"/>
      <c r="T103" s="38"/>
    </row>
    <row r="104" spans="3:20" ht="15.75" customHeight="1">
      <c r="J104" s="38"/>
      <c r="K104" s="76" t="e">
        <f>'18 e 18.1'!#REF!</f>
        <v>#REF!</v>
      </c>
      <c r="L104" s="92" t="e">
        <f>'18 e 18.1'!#REF!+'18 e 18.1'!#REF!+'18 e 18.1'!#REF!</f>
        <v>#REF!</v>
      </c>
      <c r="M104" s="92" t="e">
        <f>'18 e 18.1'!#REF!+'18 e 18.1'!#REF!</f>
        <v>#REF!</v>
      </c>
      <c r="N104" s="92" t="e">
        <f t="shared" si="11"/>
        <v>#REF!</v>
      </c>
      <c r="O104" s="29"/>
      <c r="P104" s="41"/>
      <c r="Q104" s="29"/>
      <c r="R104" s="38"/>
      <c r="S104" s="38"/>
      <c r="T104" s="38"/>
    </row>
    <row r="105" spans="3:20" ht="15.75" customHeight="1">
      <c r="J105" s="38"/>
      <c r="K105" s="76" t="e">
        <f>'18 e 18.1'!#REF!</f>
        <v>#REF!</v>
      </c>
      <c r="L105" s="92" t="e">
        <f>'18 e 18.1'!#REF!+'18 e 18.1'!#REF!+'18 e 18.1'!#REF!</f>
        <v>#REF!</v>
      </c>
      <c r="M105" s="92" t="e">
        <f>'18 e 18.1'!#REF!+'18 e 18.1'!#REF!</f>
        <v>#REF!</v>
      </c>
      <c r="N105" s="92" t="e">
        <f t="shared" si="11"/>
        <v>#REF!</v>
      </c>
      <c r="O105" s="29"/>
      <c r="P105" s="41"/>
      <c r="Q105" s="29"/>
      <c r="R105" s="38"/>
      <c r="S105" s="38"/>
      <c r="T105" s="38"/>
    </row>
    <row r="106" spans="3:20" ht="15.75" customHeight="1">
      <c r="J106" s="38"/>
      <c r="K106" s="76" t="str">
        <f>'18 e 18.1'!B23</f>
        <v>DISPONIBILIDADE PERMANENTE</v>
      </c>
      <c r="L106" s="92" t="e">
        <f>'18 e 18.1'!#REF!+'18 e 18.1'!#REF!+'18 e 18.1'!#REF!</f>
        <v>#REF!</v>
      </c>
      <c r="M106" s="92" t="e">
        <f>'18 e 18.1'!#REF!+'18 e 18.1'!#REF!</f>
        <v>#REF!</v>
      </c>
      <c r="N106" s="92" t="e">
        <f t="shared" si="11"/>
        <v>#REF!</v>
      </c>
      <c r="O106" s="29"/>
      <c r="P106" s="29"/>
      <c r="Q106" s="29"/>
      <c r="R106" s="38"/>
      <c r="S106" s="38"/>
      <c r="T106" s="38"/>
    </row>
    <row r="107" spans="3:20" ht="15.75" customHeight="1">
      <c r="J107" s="38"/>
      <c r="K107" s="76" t="str">
        <f>'18 e 18.1'!B29</f>
        <v>PARTICIPAÇÃO EM REUNIÕES</v>
      </c>
      <c r="L107" s="92" t="e">
        <f>'18 e 18.1'!#REF!+'18 e 18.1'!#REF!+'18 e 18.1'!#REF!</f>
        <v>#REF!</v>
      </c>
      <c r="M107" s="92" t="e">
        <f>'18 e 18.1'!#REF!+'18 e 18.1'!#REF!</f>
        <v>#REF!</v>
      </c>
      <c r="N107" s="92" t="e">
        <f t="shared" si="11"/>
        <v>#REF!</v>
      </c>
      <c r="O107" s="38"/>
      <c r="P107" s="38"/>
      <c r="Q107" s="38"/>
      <c r="R107" s="38"/>
      <c r="S107" s="38"/>
      <c r="T107" s="38"/>
    </row>
    <row r="108" spans="3:20" ht="15.75" customHeight="1">
      <c r="J108" s="38"/>
      <c r="K108" s="76" t="str">
        <f>'18 e 18.1'!B30</f>
        <v>AJUDAS DE CUSTO</v>
      </c>
      <c r="L108" s="92" t="e">
        <f>'18 e 18.1'!#REF!+'18 e 18.1'!#REF!+'18 e 18.1'!#REF!</f>
        <v>#REF!</v>
      </c>
      <c r="M108" s="92" t="e">
        <f>'18 e 18.1'!#REF!+'18 e 18.1'!#REF!</f>
        <v>#REF!</v>
      </c>
      <c r="N108" s="92" t="e">
        <f t="shared" si="11"/>
        <v>#REF!</v>
      </c>
      <c r="O108" s="38"/>
      <c r="P108" s="38"/>
      <c r="Q108" s="38"/>
      <c r="R108" s="38"/>
      <c r="S108" s="38"/>
      <c r="T108" s="38"/>
    </row>
    <row r="109" spans="3:20" ht="15.75" customHeight="1">
      <c r="J109" s="38"/>
      <c r="K109" s="76" t="e">
        <f>'18 e 18.1'!#REF!</f>
        <v>#REF!</v>
      </c>
      <c r="L109" s="92" t="e">
        <f>'18 e 18.1'!#REF!+'18 e 18.1'!#REF!+'18 e 18.1'!#REF!</f>
        <v>#REF!</v>
      </c>
      <c r="M109" s="92" t="e">
        <f>'18 e 18.1'!#REF!+'18 e 18.1'!#REF!</f>
        <v>#REF!</v>
      </c>
      <c r="N109" s="92" t="e">
        <f t="shared" si="11"/>
        <v>#REF!</v>
      </c>
      <c r="O109" s="38"/>
      <c r="P109" s="38"/>
      <c r="Q109" s="38"/>
      <c r="R109" s="38"/>
      <c r="S109" s="38"/>
      <c r="T109" s="38"/>
    </row>
    <row r="110" spans="3:20" ht="15.75" customHeight="1">
      <c r="J110" s="90"/>
      <c r="K110" s="76" t="str">
        <f>'18 e 18.1'!B31</f>
        <v>REPRESENTAÇÃO</v>
      </c>
      <c r="L110" s="92" t="e">
        <f>'18 e 18.1'!#REF!+'18 e 18.1'!#REF!+'18 e 18.1'!#REF!</f>
        <v>#REF!</v>
      </c>
      <c r="M110" s="92" t="e">
        <f>'18 e 18.1'!#REF!+'18 e 18.1'!#REF!</f>
        <v>#REF!</v>
      </c>
      <c r="N110" s="92" t="e">
        <f t="shared" si="11"/>
        <v>#REF!</v>
      </c>
      <c r="O110" s="38"/>
      <c r="P110" s="38"/>
      <c r="Q110" s="38"/>
      <c r="R110" s="38"/>
      <c r="S110" s="38"/>
      <c r="T110" s="38"/>
    </row>
    <row r="111" spans="3:20" ht="15.75" customHeight="1">
      <c r="J111" s="38"/>
      <c r="K111" s="76" t="str">
        <f>'18 e 18.1'!B32</f>
        <v>SECRETARIADO</v>
      </c>
      <c r="L111" s="92" t="e">
        <f>'18 e 18.1'!#REF!+'18 e 18.1'!#REF!+'18 e 18.1'!#REF!</f>
        <v>#REF!</v>
      </c>
      <c r="M111" s="92" t="e">
        <f>'18 e 18.1'!#REF!+'18 e 18.1'!#REF!</f>
        <v>#REF!</v>
      </c>
      <c r="N111" s="92" t="e">
        <f t="shared" si="11"/>
        <v>#REF!</v>
      </c>
      <c r="O111" s="38"/>
      <c r="P111" s="38"/>
      <c r="Q111" s="38"/>
      <c r="R111" s="38"/>
      <c r="S111" s="38"/>
      <c r="T111" s="38"/>
    </row>
    <row r="112" spans="3:20" ht="15.75" customHeight="1">
      <c r="J112" s="38"/>
      <c r="K112" s="76" t="str">
        <f>'18 e 18.1'!B33</f>
        <v>OUTROS SUPLEMENTOS REMUNERATÓRIOS</v>
      </c>
      <c r="L112" s="92" t="e">
        <f>'18 e 18.1'!#REF!+'18 e 18.1'!#REF!+'18 e 18.1'!#REF!</f>
        <v>#REF!</v>
      </c>
      <c r="M112" s="92" t="e">
        <f>'18 e 18.1'!#REF!+'18 e 18.1'!#REF!</f>
        <v>#REF!</v>
      </c>
      <c r="N112" s="92" t="e">
        <f t="shared" si="11"/>
        <v>#REF!</v>
      </c>
      <c r="O112" s="38"/>
      <c r="P112" s="38"/>
      <c r="Q112" s="38"/>
      <c r="R112" s="38"/>
      <c r="S112" s="38"/>
      <c r="T112" s="38"/>
    </row>
    <row r="113" spans="2:20" ht="15.75" customHeight="1">
      <c r="J113" s="38"/>
      <c r="K113" s="94" t="str">
        <f>'18 e 18.1'!B34</f>
        <v>TOTAL</v>
      </c>
      <c r="L113" s="93" t="e">
        <f>SUM(L97:L112)</f>
        <v>#REF!</v>
      </c>
      <c r="M113" s="93" t="e">
        <f>SUM(M97:M112)</f>
        <v>#REF!</v>
      </c>
      <c r="N113" s="93" t="e">
        <f>SUM(N97:N112)</f>
        <v>#REF!</v>
      </c>
      <c r="O113" s="38"/>
      <c r="P113" s="38"/>
      <c r="Q113" s="38"/>
      <c r="R113" s="38"/>
      <c r="S113" s="38"/>
      <c r="T113" s="38"/>
    </row>
    <row r="114" spans="2:20" ht="15.75" customHeight="1">
      <c r="J114" s="38"/>
      <c r="K114" s="75"/>
      <c r="L114" s="93"/>
      <c r="M114" s="93"/>
      <c r="N114" s="93" t="e">
        <f>SUM(L113:M113)</f>
        <v>#REF!</v>
      </c>
      <c r="O114" s="38"/>
      <c r="P114" s="38"/>
      <c r="Q114" s="38"/>
      <c r="R114" s="38"/>
      <c r="S114" s="38"/>
      <c r="T114" s="38"/>
    </row>
    <row r="115" spans="2:20" ht="15.75" customHeight="1">
      <c r="B115" s="54" t="e">
        <f>#REF!</f>
        <v>#REF!</v>
      </c>
      <c r="C115" s="55" t="e">
        <f>#REF!</f>
        <v>#REF!</v>
      </c>
      <c r="J115" s="38"/>
      <c r="K115" s="75"/>
      <c r="L115" s="53"/>
      <c r="M115" s="38"/>
      <c r="N115" s="38"/>
      <c r="O115" s="38"/>
      <c r="P115" s="38"/>
      <c r="Q115" s="38"/>
      <c r="R115" s="38"/>
      <c r="S115" s="38"/>
      <c r="T115" s="38"/>
    </row>
    <row r="116" spans="2:20" ht="15.75" customHeight="1">
      <c r="J116" s="38"/>
      <c r="K116" s="75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2:20" ht="15.75" customHeight="1">
      <c r="C117" s="17" t="s">
        <v>42</v>
      </c>
      <c r="D117" s="64" t="e">
        <f>('18 e 18.1'!#REF!+'18 e 18.1'!#REF!+'18 e 18.1'!#REF!)/1000000</f>
        <v>#REF!</v>
      </c>
      <c r="J117" s="38"/>
      <c r="K117" s="75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2:20" ht="15.75" customHeight="1">
      <c r="C118" s="17" t="s">
        <v>43</v>
      </c>
      <c r="D118" s="64" t="e">
        <f>('18 e 18.1'!#REF!+'18 e 18.1'!#REF!)/1000000</f>
        <v>#REF!</v>
      </c>
      <c r="J118" s="38"/>
      <c r="K118" s="75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2:20" ht="15.75" customHeight="1">
      <c r="C119" s="17"/>
      <c r="D119" s="64" t="e">
        <f>SUM(D117:D118)</f>
        <v>#REF!</v>
      </c>
      <c r="J119" s="38"/>
      <c r="O119" s="38"/>
      <c r="P119" s="38"/>
      <c r="Q119" s="38"/>
      <c r="R119" s="38"/>
      <c r="S119" s="38"/>
      <c r="T119" s="38"/>
    </row>
    <row r="121" spans="2:20" ht="15.75" customHeight="1">
      <c r="C121" s="17" t="s">
        <v>42</v>
      </c>
      <c r="D121" s="52" t="e">
        <f>(D117/G7)*1000000</f>
        <v>#REF!</v>
      </c>
    </row>
    <row r="122" spans="2:20" ht="15.75" customHeight="1">
      <c r="C122" s="17" t="s">
        <v>43</v>
      </c>
      <c r="D122" s="52" t="e">
        <f>(D118/G8)*1000000</f>
        <v>#REF!</v>
      </c>
      <c r="F122" s="6" t="e">
        <f>D122/D121</f>
        <v>#REF!</v>
      </c>
      <c r="G122" s="27">
        <v>829.3</v>
      </c>
      <c r="H122" s="6">
        <v>37</v>
      </c>
    </row>
    <row r="123" spans="2:20" ht="15.75" customHeight="1">
      <c r="C123" s="17"/>
      <c r="D123" s="64"/>
      <c r="G123" s="27">
        <f>G122+H122</f>
        <v>866.3</v>
      </c>
    </row>
    <row r="125" spans="2:20" ht="15.75" customHeight="1">
      <c r="C125" s="6" t="e">
        <f>D121*200.482</f>
        <v>#REF!</v>
      </c>
    </row>
    <row r="126" spans="2:20" ht="15.75" customHeight="1">
      <c r="C126" s="6" t="e">
        <f>D122*200.482</f>
        <v>#REF!</v>
      </c>
      <c r="D126" s="7" t="e">
        <f>C126/C125</f>
        <v>#REF!</v>
      </c>
      <c r="F126" s="52" t="e">
        <f>(D118/G123)*1000000</f>
        <v>#REF!</v>
      </c>
      <c r="H126" s="66" t="e">
        <f>F126/D121</f>
        <v>#REF!</v>
      </c>
    </row>
  </sheetData>
  <phoneticPr fontId="3" type="noConversion"/>
  <pageMargins left="1" right="0.75" top="1" bottom="0" header="0.5" footer="0"/>
  <pageSetup scale="71" orientation="landscape" horizontalDpi="4294967292" verticalDpi="4294967292" r:id="rId1"/>
  <headerFooter alignWithMargins="0">
    <oddHeader>&amp;C&amp;14INSTITUTO SUPERIOR TÉCNICO — BALANÇO SOCIAL DE 2004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9DE0"/>
  </sheetPr>
  <dimension ref="A1:EA222"/>
  <sheetViews>
    <sheetView showGridLines="0" showRowColHeaders="0" zoomScaleNormal="100" zoomScaleSheetLayoutView="100" workbookViewId="0">
      <selection activeCell="J37" sqref="J37"/>
    </sheetView>
  </sheetViews>
  <sheetFormatPr defaultColWidth="9.109375" defaultRowHeight="15.75" customHeight="1"/>
  <cols>
    <col min="1" max="1" width="3.33203125" style="96" customWidth="1"/>
    <col min="2" max="2" width="6.33203125" style="22" customWidth="1"/>
    <col min="3" max="3" width="28.88671875" style="13" customWidth="1"/>
    <col min="4" max="4" width="2.44140625" style="15" customWidth="1"/>
    <col min="5" max="16" width="6.33203125" style="13" customWidth="1"/>
    <col min="17" max="17" width="7.33203125" style="13" customWidth="1"/>
    <col min="18" max="18" width="2.88671875" style="136" customWidth="1"/>
    <col min="19" max="20" width="4.33203125" style="13" customWidth="1"/>
    <col min="21" max="131" width="9.109375" style="136"/>
    <col min="132" max="16384" width="9.109375" style="13"/>
  </cols>
  <sheetData>
    <row r="1" spans="1:131" ht="15.75" customHeight="1">
      <c r="A1"/>
      <c r="B1" s="142"/>
      <c r="C1" s="136"/>
      <c r="D1" s="143"/>
      <c r="E1" s="136"/>
      <c r="F1" s="136"/>
      <c r="G1" s="136"/>
      <c r="H1" s="136"/>
      <c r="I1" s="136"/>
      <c r="J1" s="137"/>
      <c r="K1" s="137"/>
      <c r="L1" s="137"/>
      <c r="M1" s="137"/>
      <c r="N1" s="136"/>
      <c r="O1" s="136"/>
      <c r="P1" s="136"/>
      <c r="Q1" s="136"/>
      <c r="S1" s="136"/>
      <c r="T1" s="136"/>
      <c r="DW1" s="13"/>
      <c r="DX1" s="13"/>
      <c r="DY1" s="13"/>
      <c r="DZ1" s="13"/>
      <c r="EA1" s="13"/>
    </row>
    <row r="2" spans="1:131" s="9" customFormat="1" ht="15.75" customHeight="1">
      <c r="A2" s="101"/>
      <c r="B2" s="102" t="s">
        <v>347</v>
      </c>
      <c r="C2" s="102"/>
      <c r="D2" s="101"/>
      <c r="F2" s="101"/>
      <c r="G2" s="101"/>
      <c r="H2" s="101"/>
      <c r="I2" s="15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</row>
    <row r="3" spans="1:131" ht="15.75" customHeight="1">
      <c r="A3" s="136"/>
      <c r="B3" s="142"/>
      <c r="C3" s="136"/>
      <c r="D3" s="143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S3" s="136"/>
      <c r="T3" s="136"/>
      <c r="DW3" s="13"/>
      <c r="DX3" s="13"/>
      <c r="DY3" s="13"/>
      <c r="DZ3" s="13"/>
      <c r="EA3" s="13"/>
    </row>
    <row r="4" spans="1:131" ht="27.9" customHeight="1">
      <c r="A4" s="136"/>
      <c r="B4" s="514" t="s">
        <v>254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S4" s="136"/>
      <c r="T4" s="136"/>
      <c r="DW4" s="13"/>
      <c r="DX4" s="13"/>
      <c r="DY4" s="13"/>
      <c r="DZ4" s="13"/>
      <c r="EA4" s="13"/>
    </row>
    <row r="5" spans="1:131" ht="15.75" customHeight="1">
      <c r="A5" s="136"/>
      <c r="B5" s="131"/>
      <c r="C5" s="130"/>
      <c r="D5" s="132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S5" s="136"/>
      <c r="T5" s="136"/>
      <c r="DW5" s="13"/>
      <c r="DX5" s="13"/>
      <c r="DY5" s="13"/>
      <c r="DZ5" s="13"/>
      <c r="EA5" s="13"/>
    </row>
    <row r="6" spans="1:131" ht="15.75" customHeight="1">
      <c r="A6" s="136"/>
      <c r="B6" s="131"/>
      <c r="C6" s="130"/>
      <c r="D6" s="132"/>
      <c r="E6" s="523" t="s">
        <v>155</v>
      </c>
      <c r="F6" s="523" t="s">
        <v>156</v>
      </c>
      <c r="G6" s="537" t="s">
        <v>159</v>
      </c>
      <c r="H6" s="538"/>
      <c r="I6" s="538"/>
      <c r="J6" s="539"/>
      <c r="K6" s="536" t="s">
        <v>29</v>
      </c>
      <c r="L6" s="575" t="s">
        <v>28</v>
      </c>
      <c r="M6" s="536" t="s">
        <v>66</v>
      </c>
      <c r="N6" s="577" t="s">
        <v>30</v>
      </c>
      <c r="O6" s="138"/>
      <c r="P6" s="138"/>
      <c r="Q6" s="138"/>
      <c r="S6" s="136"/>
      <c r="T6" s="136"/>
      <c r="DW6" s="13"/>
      <c r="DX6" s="13"/>
      <c r="DY6" s="13"/>
      <c r="DZ6" s="13"/>
      <c r="EA6" s="13"/>
    </row>
    <row r="7" spans="1:131" s="21" customFormat="1" ht="113.1" customHeight="1">
      <c r="A7" s="138"/>
      <c r="B7" s="158"/>
      <c r="C7" s="133"/>
      <c r="D7" s="134"/>
      <c r="E7" s="524"/>
      <c r="F7" s="524" t="s">
        <v>79</v>
      </c>
      <c r="G7" s="112" t="s">
        <v>79</v>
      </c>
      <c r="H7" s="112" t="s">
        <v>157</v>
      </c>
      <c r="I7" s="112" t="s">
        <v>158</v>
      </c>
      <c r="J7" s="263" t="s">
        <v>7</v>
      </c>
      <c r="K7" s="524"/>
      <c r="L7" s="576"/>
      <c r="M7" s="524"/>
      <c r="N7" s="57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</row>
    <row r="8" spans="1:131" ht="15.75" customHeight="1">
      <c r="A8" s="136"/>
      <c r="B8" s="541" t="s">
        <v>162</v>
      </c>
      <c r="C8" s="542"/>
      <c r="D8" s="115" t="s">
        <v>31</v>
      </c>
      <c r="E8" s="168">
        <v>0</v>
      </c>
      <c r="F8" s="167">
        <v>0</v>
      </c>
      <c r="G8" s="171">
        <v>6</v>
      </c>
      <c r="H8" s="172">
        <v>4</v>
      </c>
      <c r="I8" s="173">
        <v>0</v>
      </c>
      <c r="J8" s="168">
        <f>SUM(G8:I8)</f>
        <v>10</v>
      </c>
      <c r="K8" s="312">
        <v>13</v>
      </c>
      <c r="L8" s="312">
        <v>0</v>
      </c>
      <c r="M8" s="167">
        <v>5</v>
      </c>
      <c r="N8" s="164">
        <f>E8+F8+J8+K8+L8+M8</f>
        <v>28</v>
      </c>
      <c r="O8" s="136"/>
      <c r="P8" s="142"/>
      <c r="Q8" s="136"/>
      <c r="S8" s="136"/>
      <c r="T8" s="136"/>
      <c r="DZ8" s="13"/>
      <c r="EA8" s="13"/>
    </row>
    <row r="9" spans="1:131" ht="15.75" customHeight="1">
      <c r="A9" s="136"/>
      <c r="B9" s="543"/>
      <c r="C9" s="544"/>
      <c r="D9" s="119" t="s">
        <v>244</v>
      </c>
      <c r="E9" s="170">
        <v>0</v>
      </c>
      <c r="F9" s="169">
        <v>0</v>
      </c>
      <c r="G9" s="176">
        <v>13</v>
      </c>
      <c r="H9" s="177">
        <v>2</v>
      </c>
      <c r="I9" s="178">
        <v>0</v>
      </c>
      <c r="J9" s="170">
        <f>SUM(G9:I9)</f>
        <v>15</v>
      </c>
      <c r="K9" s="313">
        <v>7</v>
      </c>
      <c r="L9" s="313">
        <v>0</v>
      </c>
      <c r="M9" s="169">
        <v>0</v>
      </c>
      <c r="N9" s="165">
        <f>E9+F9+J9+K9+L9+M9</f>
        <v>22</v>
      </c>
      <c r="O9" s="136"/>
      <c r="P9" s="136"/>
      <c r="Q9" s="136"/>
      <c r="S9" s="136"/>
      <c r="T9" s="136"/>
      <c r="DZ9" s="13"/>
      <c r="EA9" s="13"/>
    </row>
    <row r="10" spans="1:131" ht="15.75" customHeight="1">
      <c r="A10" s="136"/>
      <c r="B10" s="545"/>
      <c r="C10" s="546"/>
      <c r="D10" s="370" t="s">
        <v>32</v>
      </c>
      <c r="E10" s="357">
        <f t="shared" ref="E10:M10" si="0">SUM(E8:E9)</f>
        <v>0</v>
      </c>
      <c r="F10" s="357">
        <f t="shared" si="0"/>
        <v>0</v>
      </c>
      <c r="G10" s="357">
        <f t="shared" si="0"/>
        <v>19</v>
      </c>
      <c r="H10" s="357">
        <f t="shared" si="0"/>
        <v>6</v>
      </c>
      <c r="I10" s="357">
        <f t="shared" si="0"/>
        <v>0</v>
      </c>
      <c r="J10" s="357">
        <f t="shared" si="0"/>
        <v>25</v>
      </c>
      <c r="K10" s="357">
        <f t="shared" si="0"/>
        <v>20</v>
      </c>
      <c r="L10" s="357">
        <f t="shared" si="0"/>
        <v>0</v>
      </c>
      <c r="M10" s="361">
        <f t="shared" si="0"/>
        <v>5</v>
      </c>
      <c r="N10" s="366">
        <f>SUM(N8:N9)</f>
        <v>50</v>
      </c>
      <c r="O10" s="136"/>
      <c r="P10" s="136"/>
      <c r="Q10" s="136"/>
      <c r="S10" s="136"/>
      <c r="T10" s="136"/>
      <c r="DZ10" s="13"/>
      <c r="EA10" s="13"/>
    </row>
    <row r="11" spans="1:131" ht="15.75" customHeight="1">
      <c r="A11" s="136"/>
      <c r="B11" s="541" t="s">
        <v>429</v>
      </c>
      <c r="C11" s="542"/>
      <c r="D11" s="115" t="s">
        <v>31</v>
      </c>
      <c r="E11" s="168">
        <v>0</v>
      </c>
      <c r="F11" s="167">
        <v>0</v>
      </c>
      <c r="G11" s="171">
        <v>0</v>
      </c>
      <c r="H11" s="172">
        <v>0</v>
      </c>
      <c r="I11" s="173">
        <v>0</v>
      </c>
      <c r="J11" s="168">
        <f>SUM(G11:I11)</f>
        <v>0</v>
      </c>
      <c r="K11" s="312">
        <v>0</v>
      </c>
      <c r="L11" s="312">
        <v>0</v>
      </c>
      <c r="M11" s="167">
        <v>0</v>
      </c>
      <c r="N11" s="118">
        <f>E11+F11+J11+K11+L11+M11</f>
        <v>0</v>
      </c>
      <c r="O11" s="136"/>
      <c r="P11" s="136"/>
      <c r="Q11" s="136"/>
      <c r="S11" s="136"/>
      <c r="T11" s="136"/>
      <c r="DZ11" s="13"/>
      <c r="EA11" s="13"/>
    </row>
    <row r="12" spans="1:131" ht="15.75" customHeight="1">
      <c r="A12" s="136"/>
      <c r="B12" s="543"/>
      <c r="C12" s="544"/>
      <c r="D12" s="119" t="s">
        <v>244</v>
      </c>
      <c r="E12" s="170">
        <v>0</v>
      </c>
      <c r="F12" s="169">
        <v>0</v>
      </c>
      <c r="G12" s="176">
        <v>0</v>
      </c>
      <c r="H12" s="177">
        <v>0</v>
      </c>
      <c r="I12" s="178">
        <v>0</v>
      </c>
      <c r="J12" s="330">
        <f>SUM(G12:I12)</f>
        <v>0</v>
      </c>
      <c r="K12" s="331">
        <v>0</v>
      </c>
      <c r="L12" s="331">
        <v>0</v>
      </c>
      <c r="M12" s="332">
        <v>0</v>
      </c>
      <c r="N12" s="122">
        <f>E12+F12+J12+K12+L12+M12</f>
        <v>0</v>
      </c>
      <c r="O12" s="136"/>
      <c r="P12" s="136"/>
      <c r="Q12" s="136"/>
      <c r="S12" s="136"/>
      <c r="T12" s="136"/>
      <c r="DZ12" s="13"/>
      <c r="EA12" s="13"/>
    </row>
    <row r="13" spans="1:131" ht="15.75" customHeight="1">
      <c r="A13" s="136"/>
      <c r="B13" s="545"/>
      <c r="C13" s="546"/>
      <c r="D13" s="370" t="s">
        <v>32</v>
      </c>
      <c r="E13" s="357">
        <f t="shared" ref="E13:M13" si="1">SUM(E11:E12)</f>
        <v>0</v>
      </c>
      <c r="F13" s="357">
        <f t="shared" si="1"/>
        <v>0</v>
      </c>
      <c r="G13" s="357">
        <f t="shared" si="1"/>
        <v>0</v>
      </c>
      <c r="H13" s="357">
        <f t="shared" si="1"/>
        <v>0</v>
      </c>
      <c r="I13" s="357">
        <f t="shared" si="1"/>
        <v>0</v>
      </c>
      <c r="J13" s="357">
        <f t="shared" si="1"/>
        <v>0</v>
      </c>
      <c r="K13" s="357">
        <f t="shared" si="1"/>
        <v>0</v>
      </c>
      <c r="L13" s="357">
        <f t="shared" si="1"/>
        <v>0</v>
      </c>
      <c r="M13" s="361">
        <f t="shared" si="1"/>
        <v>0</v>
      </c>
      <c r="N13" s="366">
        <f>SUM(N11:N12)</f>
        <v>0</v>
      </c>
      <c r="O13" s="136"/>
      <c r="P13" s="136"/>
      <c r="Q13" s="136"/>
      <c r="S13" s="136"/>
      <c r="T13" s="136"/>
      <c r="DZ13" s="13"/>
      <c r="EA13" s="13"/>
    </row>
    <row r="14" spans="1:131" ht="15.75" customHeight="1">
      <c r="A14" s="136"/>
      <c r="B14" s="541" t="s">
        <v>430</v>
      </c>
      <c r="C14" s="542"/>
      <c r="D14" s="115" t="s">
        <v>31</v>
      </c>
      <c r="E14" s="168">
        <v>0</v>
      </c>
      <c r="F14" s="167">
        <v>0</v>
      </c>
      <c r="G14" s="171">
        <v>0</v>
      </c>
      <c r="H14" s="172">
        <v>0</v>
      </c>
      <c r="I14" s="173">
        <v>0</v>
      </c>
      <c r="J14" s="333">
        <f>SUM(G14:I14)</f>
        <v>0</v>
      </c>
      <c r="K14" s="334">
        <v>0</v>
      </c>
      <c r="L14" s="334">
        <v>0</v>
      </c>
      <c r="M14" s="335">
        <v>1</v>
      </c>
      <c r="N14" s="118">
        <f>E14+F14+J14+K14+L14+M14</f>
        <v>1</v>
      </c>
      <c r="O14" s="136"/>
      <c r="P14" s="136"/>
      <c r="Q14" s="136"/>
      <c r="S14" s="136"/>
      <c r="T14" s="136"/>
      <c r="DZ14" s="13"/>
      <c r="EA14" s="13"/>
    </row>
    <row r="15" spans="1:131" ht="15.75" customHeight="1">
      <c r="A15" s="136"/>
      <c r="B15" s="543"/>
      <c r="C15" s="544"/>
      <c r="D15" s="119" t="s">
        <v>244</v>
      </c>
      <c r="E15" s="170">
        <v>0</v>
      </c>
      <c r="F15" s="169">
        <v>0</v>
      </c>
      <c r="G15" s="176">
        <v>2</v>
      </c>
      <c r="H15" s="177">
        <v>1</v>
      </c>
      <c r="I15" s="178">
        <v>0</v>
      </c>
      <c r="J15" s="330">
        <f>SUM(G15:I15)</f>
        <v>3</v>
      </c>
      <c r="K15" s="331">
        <v>0</v>
      </c>
      <c r="L15" s="331">
        <v>0</v>
      </c>
      <c r="M15" s="332">
        <v>0</v>
      </c>
      <c r="N15" s="122">
        <f>E15+F15+J15+K15+L15+M15</f>
        <v>3</v>
      </c>
      <c r="O15" s="136"/>
      <c r="P15" s="136"/>
      <c r="Q15" s="136"/>
      <c r="S15" s="136"/>
      <c r="T15" s="136"/>
      <c r="DZ15" s="13"/>
      <c r="EA15" s="13"/>
    </row>
    <row r="16" spans="1:131" ht="15.75" customHeight="1">
      <c r="A16" s="136"/>
      <c r="B16" s="545"/>
      <c r="C16" s="546"/>
      <c r="D16" s="370" t="s">
        <v>32</v>
      </c>
      <c r="E16" s="357">
        <f t="shared" ref="E16:M16" si="2">SUM(E14:E15)</f>
        <v>0</v>
      </c>
      <c r="F16" s="357">
        <f t="shared" si="2"/>
        <v>0</v>
      </c>
      <c r="G16" s="357">
        <f t="shared" si="2"/>
        <v>2</v>
      </c>
      <c r="H16" s="357">
        <f t="shared" si="2"/>
        <v>1</v>
      </c>
      <c r="I16" s="357">
        <f t="shared" si="2"/>
        <v>0</v>
      </c>
      <c r="J16" s="357">
        <f t="shared" si="2"/>
        <v>3</v>
      </c>
      <c r="K16" s="357">
        <f t="shared" si="2"/>
        <v>0</v>
      </c>
      <c r="L16" s="357">
        <f t="shared" si="2"/>
        <v>0</v>
      </c>
      <c r="M16" s="361">
        <f t="shared" si="2"/>
        <v>1</v>
      </c>
      <c r="N16" s="366">
        <f>SUM(N14:N15)</f>
        <v>4</v>
      </c>
      <c r="O16" s="136"/>
      <c r="P16" s="136"/>
      <c r="Q16" s="136"/>
      <c r="S16" s="136"/>
      <c r="T16" s="136"/>
      <c r="DZ16" s="13"/>
      <c r="EA16" s="13"/>
    </row>
    <row r="17" spans="1:131" ht="15.75" customHeight="1">
      <c r="A17" s="136"/>
      <c r="B17" s="564" t="s">
        <v>474</v>
      </c>
      <c r="C17" s="542"/>
      <c r="D17" s="125" t="s">
        <v>31</v>
      </c>
      <c r="E17" s="168">
        <v>0</v>
      </c>
      <c r="F17" s="168">
        <v>0</v>
      </c>
      <c r="G17" s="171">
        <v>1</v>
      </c>
      <c r="H17" s="171">
        <v>0</v>
      </c>
      <c r="I17" s="173">
        <v>0</v>
      </c>
      <c r="J17" s="333">
        <f>SUM(G17:I17)</f>
        <v>1</v>
      </c>
      <c r="K17" s="334">
        <v>2</v>
      </c>
      <c r="L17" s="334">
        <v>0</v>
      </c>
      <c r="M17" s="336">
        <v>0</v>
      </c>
      <c r="N17" s="118">
        <f>E17+F17+J17+K17+L17+M17</f>
        <v>3</v>
      </c>
      <c r="O17" s="136"/>
      <c r="P17" s="136"/>
      <c r="Q17" s="136"/>
      <c r="S17" s="136"/>
      <c r="T17" s="136"/>
      <c r="DZ17" s="13"/>
      <c r="EA17" s="13"/>
    </row>
    <row r="18" spans="1:131" ht="15.75" customHeight="1">
      <c r="A18" s="136"/>
      <c r="B18" s="543"/>
      <c r="C18" s="544"/>
      <c r="D18" s="119" t="s">
        <v>244</v>
      </c>
      <c r="E18" s="170">
        <v>0</v>
      </c>
      <c r="F18" s="170">
        <v>0</v>
      </c>
      <c r="G18" s="176">
        <v>0</v>
      </c>
      <c r="H18" s="176">
        <v>0</v>
      </c>
      <c r="I18" s="178">
        <v>0</v>
      </c>
      <c r="J18" s="330">
        <f>SUM(G18:I18)</f>
        <v>0</v>
      </c>
      <c r="K18" s="331">
        <v>0</v>
      </c>
      <c r="L18" s="331">
        <v>0</v>
      </c>
      <c r="M18" s="336">
        <v>0</v>
      </c>
      <c r="N18" s="122">
        <f>E18+F18+J18+K18+L18+M18</f>
        <v>0</v>
      </c>
      <c r="O18" s="136"/>
      <c r="P18" s="136"/>
      <c r="Q18" s="136"/>
      <c r="S18" s="136"/>
      <c r="T18" s="136"/>
      <c r="DZ18" s="13"/>
      <c r="EA18" s="13"/>
    </row>
    <row r="19" spans="1:131" ht="15.75" customHeight="1">
      <c r="A19" s="136"/>
      <c r="B19" s="545"/>
      <c r="C19" s="546"/>
      <c r="D19" s="370" t="s">
        <v>32</v>
      </c>
      <c r="E19" s="357">
        <f t="shared" ref="E19:M19" si="3">SUM(E17:E18)</f>
        <v>0</v>
      </c>
      <c r="F19" s="357">
        <f t="shared" si="3"/>
        <v>0</v>
      </c>
      <c r="G19" s="357">
        <f t="shared" si="3"/>
        <v>1</v>
      </c>
      <c r="H19" s="357">
        <f t="shared" si="3"/>
        <v>0</v>
      </c>
      <c r="I19" s="357">
        <f t="shared" si="3"/>
        <v>0</v>
      </c>
      <c r="J19" s="357">
        <f t="shared" si="3"/>
        <v>1</v>
      </c>
      <c r="K19" s="357">
        <f t="shared" si="3"/>
        <v>2</v>
      </c>
      <c r="L19" s="357">
        <f t="shared" si="3"/>
        <v>0</v>
      </c>
      <c r="M19" s="361">
        <f t="shared" si="3"/>
        <v>0</v>
      </c>
      <c r="N19" s="366">
        <f>SUM(N17:N18)</f>
        <v>3</v>
      </c>
      <c r="O19" s="136"/>
      <c r="P19" s="136"/>
      <c r="Q19" s="136"/>
      <c r="S19" s="136"/>
      <c r="T19" s="136"/>
      <c r="DZ19" s="13"/>
      <c r="EA19" s="13"/>
    </row>
    <row r="20" spans="1:131" ht="15.75" customHeight="1">
      <c r="A20" s="136"/>
      <c r="B20" s="541" t="s">
        <v>153</v>
      </c>
      <c r="C20" s="542"/>
      <c r="D20" s="125" t="s">
        <v>31</v>
      </c>
      <c r="E20" s="168">
        <v>0</v>
      </c>
      <c r="F20" s="168">
        <v>0</v>
      </c>
      <c r="G20" s="171">
        <v>0</v>
      </c>
      <c r="H20" s="171">
        <v>0</v>
      </c>
      <c r="I20" s="173">
        <v>0</v>
      </c>
      <c r="J20" s="333">
        <f>SUM(G20:I20)</f>
        <v>0</v>
      </c>
      <c r="K20" s="334">
        <v>0</v>
      </c>
      <c r="L20" s="336">
        <v>0</v>
      </c>
      <c r="M20" s="337">
        <v>0</v>
      </c>
      <c r="N20" s="118">
        <f>E20+F20+J20+K20+L20+M20</f>
        <v>0</v>
      </c>
      <c r="O20" s="136"/>
      <c r="P20" s="136"/>
      <c r="Q20" s="136"/>
      <c r="S20" s="136"/>
      <c r="T20" s="136"/>
      <c r="DZ20" s="13"/>
      <c r="EA20" s="13"/>
    </row>
    <row r="21" spans="1:131" ht="15.75" customHeight="1">
      <c r="A21" s="136"/>
      <c r="B21" s="543"/>
      <c r="C21" s="544"/>
      <c r="D21" s="119" t="s">
        <v>244</v>
      </c>
      <c r="E21" s="170">
        <v>0</v>
      </c>
      <c r="F21" s="170">
        <v>0</v>
      </c>
      <c r="G21" s="176">
        <v>0</v>
      </c>
      <c r="H21" s="176">
        <v>0</v>
      </c>
      <c r="I21" s="178">
        <v>0</v>
      </c>
      <c r="J21" s="330">
        <f>SUM(G21:I21)</f>
        <v>0</v>
      </c>
      <c r="K21" s="331">
        <v>0</v>
      </c>
      <c r="L21" s="336">
        <v>0</v>
      </c>
      <c r="M21" s="338">
        <v>0</v>
      </c>
      <c r="N21" s="122">
        <f>E21+F21+J21+K21+L21+M21</f>
        <v>0</v>
      </c>
      <c r="O21" s="136"/>
      <c r="P21" s="136"/>
      <c r="Q21" s="136"/>
      <c r="S21" s="136"/>
      <c r="T21" s="136"/>
      <c r="DZ21" s="13"/>
      <c r="EA21" s="13"/>
    </row>
    <row r="22" spans="1:131" ht="15.75" customHeight="1">
      <c r="A22" s="136"/>
      <c r="B22" s="545"/>
      <c r="C22" s="546"/>
      <c r="D22" s="370" t="s">
        <v>32</v>
      </c>
      <c r="E22" s="357">
        <f t="shared" ref="E22:M22" si="4">SUM(E20:E21)</f>
        <v>0</v>
      </c>
      <c r="F22" s="357">
        <f t="shared" si="4"/>
        <v>0</v>
      </c>
      <c r="G22" s="357">
        <f t="shared" si="4"/>
        <v>0</v>
      </c>
      <c r="H22" s="357">
        <f t="shared" si="4"/>
        <v>0</v>
      </c>
      <c r="I22" s="357">
        <f t="shared" si="4"/>
        <v>0</v>
      </c>
      <c r="J22" s="357">
        <f t="shared" si="4"/>
        <v>0</v>
      </c>
      <c r="K22" s="357">
        <f t="shared" si="4"/>
        <v>0</v>
      </c>
      <c r="L22" s="357">
        <f t="shared" si="4"/>
        <v>0</v>
      </c>
      <c r="M22" s="361">
        <f t="shared" si="4"/>
        <v>0</v>
      </c>
      <c r="N22" s="366">
        <f>SUM(N20:N21)</f>
        <v>0</v>
      </c>
      <c r="O22" s="136"/>
      <c r="P22" s="136"/>
      <c r="Q22" s="136"/>
      <c r="S22" s="136"/>
      <c r="T22" s="136"/>
      <c r="DZ22" s="13"/>
      <c r="EA22" s="13"/>
    </row>
    <row r="23" spans="1:131" ht="15.75" customHeight="1">
      <c r="A23" s="136"/>
      <c r="B23" s="541" t="s">
        <v>253</v>
      </c>
      <c r="C23" s="542"/>
      <c r="D23" s="125" t="s">
        <v>31</v>
      </c>
      <c r="E23" s="168">
        <v>0</v>
      </c>
      <c r="F23" s="168">
        <v>0</v>
      </c>
      <c r="G23" s="171">
        <v>0</v>
      </c>
      <c r="H23" s="171">
        <v>0</v>
      </c>
      <c r="I23" s="173">
        <v>0</v>
      </c>
      <c r="J23" s="333">
        <f>SUM(G23:I23)</f>
        <v>0</v>
      </c>
      <c r="K23" s="334">
        <v>0</v>
      </c>
      <c r="L23" s="336">
        <v>0</v>
      </c>
      <c r="M23" s="337">
        <v>0</v>
      </c>
      <c r="N23" s="118">
        <f>E23+F23+J23+K23+L23+M23</f>
        <v>0</v>
      </c>
      <c r="O23" s="136"/>
      <c r="P23" s="136"/>
      <c r="Q23" s="136"/>
      <c r="S23" s="136"/>
      <c r="T23" s="136"/>
      <c r="DZ23" s="13"/>
      <c r="EA23" s="13"/>
    </row>
    <row r="24" spans="1:131" ht="15.75" customHeight="1">
      <c r="A24" s="136"/>
      <c r="B24" s="543"/>
      <c r="C24" s="544"/>
      <c r="D24" s="119" t="s">
        <v>244</v>
      </c>
      <c r="E24" s="170">
        <v>0</v>
      </c>
      <c r="F24" s="170">
        <v>0</v>
      </c>
      <c r="G24" s="176">
        <v>0</v>
      </c>
      <c r="H24" s="176">
        <v>0</v>
      </c>
      <c r="I24" s="178">
        <v>0</v>
      </c>
      <c r="J24" s="330">
        <f>SUM(G24:I24)</f>
        <v>0</v>
      </c>
      <c r="K24" s="331">
        <v>0</v>
      </c>
      <c r="L24" s="336">
        <v>0</v>
      </c>
      <c r="M24" s="338">
        <v>0</v>
      </c>
      <c r="N24" s="122">
        <f>E24+F24+J24+K24+L24+M24</f>
        <v>0</v>
      </c>
      <c r="O24" s="136"/>
      <c r="P24" s="136"/>
      <c r="Q24" s="136"/>
      <c r="S24" s="136"/>
      <c r="T24" s="136"/>
      <c r="DZ24" s="13"/>
      <c r="EA24" s="13"/>
    </row>
    <row r="25" spans="1:131" ht="15.75" customHeight="1">
      <c r="A25" s="136"/>
      <c r="B25" s="545"/>
      <c r="C25" s="546"/>
      <c r="D25" s="370" t="s">
        <v>32</v>
      </c>
      <c r="E25" s="357">
        <f t="shared" ref="E25:N25" si="5">SUM(E23:E24)</f>
        <v>0</v>
      </c>
      <c r="F25" s="357">
        <f t="shared" si="5"/>
        <v>0</v>
      </c>
      <c r="G25" s="357">
        <f t="shared" si="5"/>
        <v>0</v>
      </c>
      <c r="H25" s="357">
        <f t="shared" si="5"/>
        <v>0</v>
      </c>
      <c r="I25" s="357">
        <f t="shared" si="5"/>
        <v>0</v>
      </c>
      <c r="J25" s="357">
        <f t="shared" si="5"/>
        <v>0</v>
      </c>
      <c r="K25" s="357">
        <f t="shared" si="5"/>
        <v>0</v>
      </c>
      <c r="L25" s="357">
        <f t="shared" si="5"/>
        <v>0</v>
      </c>
      <c r="M25" s="361">
        <f t="shared" si="5"/>
        <v>0</v>
      </c>
      <c r="N25" s="366">
        <f t="shared" si="5"/>
        <v>0</v>
      </c>
      <c r="O25" s="136"/>
      <c r="P25" s="136"/>
      <c r="Q25" s="136"/>
      <c r="S25" s="136"/>
      <c r="T25" s="136"/>
      <c r="DZ25" s="13"/>
      <c r="EA25" s="13"/>
    </row>
    <row r="26" spans="1:131" ht="15.75" customHeight="1">
      <c r="A26" s="136"/>
      <c r="B26" s="541" t="s">
        <v>163</v>
      </c>
      <c r="C26" s="542"/>
      <c r="D26" s="125" t="s">
        <v>31</v>
      </c>
      <c r="E26" s="168">
        <v>0</v>
      </c>
      <c r="F26" s="168">
        <v>0</v>
      </c>
      <c r="G26" s="171">
        <v>0</v>
      </c>
      <c r="H26" s="171">
        <v>0</v>
      </c>
      <c r="I26" s="173">
        <v>0</v>
      </c>
      <c r="J26" s="333">
        <f>SUM(G26:I26)</f>
        <v>0</v>
      </c>
      <c r="K26" s="334">
        <v>27</v>
      </c>
      <c r="L26" s="334">
        <v>6</v>
      </c>
      <c r="M26" s="336">
        <v>0</v>
      </c>
      <c r="N26" s="118">
        <f>E26+F26+J26+K26+L26+M26</f>
        <v>33</v>
      </c>
      <c r="O26" s="136"/>
      <c r="P26" s="136"/>
      <c r="Q26" s="136"/>
      <c r="S26" s="136"/>
      <c r="T26" s="136"/>
      <c r="DZ26" s="13"/>
      <c r="EA26" s="13"/>
    </row>
    <row r="27" spans="1:131" ht="15.75" customHeight="1">
      <c r="A27" s="136"/>
      <c r="B27" s="543"/>
      <c r="C27" s="544"/>
      <c r="D27" s="119" t="s">
        <v>244</v>
      </c>
      <c r="E27" s="170">
        <v>0</v>
      </c>
      <c r="F27" s="170">
        <v>0</v>
      </c>
      <c r="G27" s="176">
        <v>0</v>
      </c>
      <c r="H27" s="176">
        <v>0</v>
      </c>
      <c r="I27" s="178">
        <v>0</v>
      </c>
      <c r="J27" s="330">
        <f>SUM(G27:I27)</f>
        <v>0</v>
      </c>
      <c r="K27" s="331">
        <v>8</v>
      </c>
      <c r="L27" s="331">
        <v>2</v>
      </c>
      <c r="M27" s="336">
        <v>0</v>
      </c>
      <c r="N27" s="122">
        <f>E27+F27+J27+K27+L27+M27</f>
        <v>10</v>
      </c>
      <c r="O27" s="136"/>
      <c r="P27" s="136"/>
      <c r="Q27" s="136"/>
      <c r="S27" s="136"/>
      <c r="T27" s="136"/>
      <c r="DZ27" s="13"/>
      <c r="EA27" s="13"/>
    </row>
    <row r="28" spans="1:131" ht="15.75" customHeight="1">
      <c r="A28" s="136"/>
      <c r="B28" s="545"/>
      <c r="C28" s="546"/>
      <c r="D28" s="370" t="s">
        <v>32</v>
      </c>
      <c r="E28" s="357">
        <f t="shared" ref="E28:M28" si="6">SUM(E26:E27)</f>
        <v>0</v>
      </c>
      <c r="F28" s="357">
        <f t="shared" si="6"/>
        <v>0</v>
      </c>
      <c r="G28" s="357">
        <f t="shared" si="6"/>
        <v>0</v>
      </c>
      <c r="H28" s="357">
        <f t="shared" si="6"/>
        <v>0</v>
      </c>
      <c r="I28" s="357">
        <f t="shared" si="6"/>
        <v>0</v>
      </c>
      <c r="J28" s="357">
        <f t="shared" si="6"/>
        <v>0</v>
      </c>
      <c r="K28" s="357">
        <f t="shared" si="6"/>
        <v>35</v>
      </c>
      <c r="L28" s="357">
        <f t="shared" si="6"/>
        <v>8</v>
      </c>
      <c r="M28" s="361">
        <f t="shared" si="6"/>
        <v>0</v>
      </c>
      <c r="N28" s="366">
        <f>SUM(N26:N27)</f>
        <v>43</v>
      </c>
      <c r="O28" s="136"/>
      <c r="P28" s="136"/>
      <c r="Q28" s="136"/>
      <c r="S28" s="136"/>
      <c r="T28" s="136"/>
      <c r="DZ28" s="13"/>
      <c r="EA28" s="13"/>
    </row>
    <row r="29" spans="1:131" ht="15.75" customHeight="1">
      <c r="A29" s="136"/>
      <c r="B29" s="560" t="s">
        <v>30</v>
      </c>
      <c r="C29" s="548"/>
      <c r="D29" s="181" t="s">
        <v>31</v>
      </c>
      <c r="E29" s="164">
        <f>E26+E20+E17+E14+E11+E8</f>
        <v>0</v>
      </c>
      <c r="F29" s="164">
        <f>F26+F20+F17+F14+F11+F8</f>
        <v>0</v>
      </c>
      <c r="G29" s="182">
        <f>G26+G20+G17+G14+G11+G8</f>
        <v>7</v>
      </c>
      <c r="H29" s="182">
        <f>H26+H20+H17+H14+H11+H8</f>
        <v>4</v>
      </c>
      <c r="I29" s="182">
        <f>I26+I20+I17+I14+I11+I8</f>
        <v>0</v>
      </c>
      <c r="J29" s="165">
        <f>SUM(G29:I29)</f>
        <v>11</v>
      </c>
      <c r="K29" s="164">
        <f t="shared" ref="K29:M30" si="7">K26+K20+K17+K14+K11+K8</f>
        <v>42</v>
      </c>
      <c r="L29" s="164">
        <f t="shared" si="7"/>
        <v>6</v>
      </c>
      <c r="M29" s="275">
        <f t="shared" si="7"/>
        <v>6</v>
      </c>
      <c r="N29" s="118">
        <f>E29+F29+J29+K29+L29+M29</f>
        <v>65</v>
      </c>
      <c r="O29" s="136"/>
      <c r="P29" s="136"/>
      <c r="Q29" s="136"/>
      <c r="S29" s="136"/>
      <c r="T29" s="136"/>
      <c r="DZ29" s="13"/>
      <c r="EA29" s="13"/>
    </row>
    <row r="30" spans="1:131" ht="15.75" customHeight="1">
      <c r="A30" s="136"/>
      <c r="B30" s="549"/>
      <c r="C30" s="550"/>
      <c r="D30" s="128" t="s">
        <v>244</v>
      </c>
      <c r="E30" s="165">
        <f>E27+E21+E18++E15+E12+E9</f>
        <v>0</v>
      </c>
      <c r="F30" s="165">
        <f>F27+F21+F18+F15+F12+F9</f>
        <v>0</v>
      </c>
      <c r="G30" s="183">
        <f>G27+G21+G18+G15+G12+G9</f>
        <v>15</v>
      </c>
      <c r="H30" s="183">
        <f>H27+H21+H18+H15+H12+H9</f>
        <v>3</v>
      </c>
      <c r="I30" s="183">
        <f>I27+I21+I18+I15+I12+I9</f>
        <v>0</v>
      </c>
      <c r="J30" s="165">
        <f>SUM(G30:I30)</f>
        <v>18</v>
      </c>
      <c r="K30" s="165">
        <f t="shared" si="7"/>
        <v>15</v>
      </c>
      <c r="L30" s="165">
        <f t="shared" si="7"/>
        <v>2</v>
      </c>
      <c r="M30" s="276">
        <f t="shared" si="7"/>
        <v>0</v>
      </c>
      <c r="N30" s="122">
        <f>E30+F30+J30+K30+L30+M30</f>
        <v>35</v>
      </c>
      <c r="O30" s="136"/>
      <c r="P30" s="136"/>
      <c r="Q30" s="136"/>
      <c r="S30" s="136"/>
      <c r="T30" s="136"/>
      <c r="DZ30" s="13"/>
      <c r="EA30" s="13"/>
    </row>
    <row r="31" spans="1:131" ht="15.75" customHeight="1">
      <c r="A31" s="136"/>
      <c r="B31" s="551"/>
      <c r="C31" s="552"/>
      <c r="D31" s="371" t="s">
        <v>32</v>
      </c>
      <c r="E31" s="362">
        <f t="shared" ref="E31:M31" si="8">SUM(E29:E30)</f>
        <v>0</v>
      </c>
      <c r="F31" s="362">
        <f t="shared" si="8"/>
        <v>0</v>
      </c>
      <c r="G31" s="362">
        <f t="shared" si="8"/>
        <v>22</v>
      </c>
      <c r="H31" s="362">
        <f t="shared" si="8"/>
        <v>7</v>
      </c>
      <c r="I31" s="362">
        <f t="shared" si="8"/>
        <v>0</v>
      </c>
      <c r="J31" s="362">
        <f>SUM(J29:J30)</f>
        <v>29</v>
      </c>
      <c r="K31" s="362">
        <f t="shared" si="8"/>
        <v>57</v>
      </c>
      <c r="L31" s="362">
        <f t="shared" si="8"/>
        <v>8</v>
      </c>
      <c r="M31" s="366">
        <f t="shared" si="8"/>
        <v>6</v>
      </c>
      <c r="N31" s="366">
        <f>SUM(N29:N30)</f>
        <v>100</v>
      </c>
      <c r="O31" s="136"/>
      <c r="P31" s="136"/>
      <c r="Q31" s="136"/>
      <c r="S31" s="136"/>
      <c r="T31" s="136"/>
      <c r="U31" s="316"/>
      <c r="DZ31" s="13"/>
      <c r="EA31" s="13"/>
    </row>
    <row r="32" spans="1:131" ht="15.75" customHeight="1">
      <c r="A32" s="136"/>
      <c r="B32" s="131"/>
      <c r="C32" s="130"/>
      <c r="D32" s="132"/>
      <c r="E32" s="130"/>
      <c r="F32" s="130"/>
      <c r="G32" s="135"/>
      <c r="H32" s="130"/>
      <c r="I32" s="130"/>
      <c r="J32" s="130"/>
      <c r="K32" s="130"/>
      <c r="L32" s="130"/>
      <c r="M32" s="130"/>
      <c r="N32" s="130"/>
      <c r="O32" s="131"/>
      <c r="P32" s="136"/>
      <c r="Q32" s="136"/>
      <c r="S32" s="136"/>
      <c r="T32" s="136"/>
      <c r="U32" s="316"/>
      <c r="DZ32" s="13"/>
      <c r="EA32" s="13"/>
    </row>
    <row r="33" spans="1:131" ht="15.75" customHeight="1">
      <c r="A33" s="136"/>
      <c r="B33" s="131"/>
      <c r="C33" s="130"/>
      <c r="D33" s="132"/>
      <c r="E33" s="130"/>
      <c r="F33" s="130"/>
      <c r="G33" s="135"/>
      <c r="H33" s="130"/>
      <c r="I33" s="130"/>
      <c r="J33" s="130"/>
      <c r="K33" s="130"/>
      <c r="L33" s="130"/>
      <c r="M33" s="130"/>
      <c r="N33" s="130"/>
      <c r="O33" s="136"/>
      <c r="P33" s="136"/>
      <c r="Q33" s="136"/>
      <c r="S33" s="136"/>
      <c r="T33" s="136"/>
      <c r="DZ33" s="13"/>
      <c r="EA33" s="13"/>
    </row>
    <row r="34" spans="1:131" ht="16.8" customHeight="1">
      <c r="A34" s="136"/>
      <c r="B34" s="540" t="s">
        <v>506</v>
      </c>
      <c r="C34" s="540"/>
      <c r="D34" s="540" t="s">
        <v>391</v>
      </c>
      <c r="E34" s="511"/>
      <c r="F34" s="553" t="s">
        <v>507</v>
      </c>
      <c r="G34" s="553"/>
      <c r="H34" s="553"/>
      <c r="I34" s="553"/>
      <c r="J34" s="553"/>
      <c r="K34" s="553"/>
      <c r="L34" s="540" t="s">
        <v>494</v>
      </c>
      <c r="M34" s="540" t="s">
        <v>391</v>
      </c>
      <c r="N34" s="574">
        <v>7.0400000000000004E-2</v>
      </c>
      <c r="O34" s="136"/>
      <c r="P34" s="136"/>
      <c r="Q34" s="136"/>
      <c r="S34" s="136"/>
      <c r="T34" s="136"/>
      <c r="DZ34" s="13"/>
      <c r="EA34" s="13"/>
    </row>
    <row r="35" spans="1:131" ht="16.8" customHeight="1">
      <c r="A35" s="136"/>
      <c r="B35" s="540"/>
      <c r="C35" s="540"/>
      <c r="D35" s="540"/>
      <c r="E35" s="511"/>
      <c r="F35" s="511"/>
      <c r="G35" s="511" t="s">
        <v>490</v>
      </c>
      <c r="H35" s="511"/>
      <c r="I35" s="511"/>
      <c r="J35" s="511"/>
      <c r="K35" s="511"/>
      <c r="L35" s="540"/>
      <c r="M35" s="540"/>
      <c r="N35" s="574"/>
      <c r="O35" s="136"/>
      <c r="P35" s="136"/>
      <c r="Q35" s="136"/>
      <c r="S35" s="136"/>
      <c r="T35" s="136"/>
    </row>
    <row r="36" spans="1:131" ht="15.75" customHeight="1">
      <c r="A36" s="136"/>
      <c r="B36" s="141"/>
      <c r="C36" s="136"/>
      <c r="D36" s="143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S36" s="136"/>
      <c r="T36" s="136"/>
    </row>
    <row r="37" spans="1:131" s="136" customFormat="1" ht="15.75" customHeight="1">
      <c r="B37" s="142"/>
      <c r="D37" s="143"/>
    </row>
    <row r="38" spans="1:131" s="136" customFormat="1" ht="15.75" customHeight="1">
      <c r="B38" s="142"/>
      <c r="D38" s="143"/>
    </row>
    <row r="39" spans="1:131" s="136" customFormat="1" ht="15.75" customHeight="1">
      <c r="B39" s="142"/>
      <c r="D39" s="143"/>
    </row>
    <row r="40" spans="1:131" s="136" customFormat="1" ht="15.75" customHeight="1">
      <c r="B40" s="142"/>
      <c r="D40" s="143"/>
    </row>
    <row r="41" spans="1:131" s="136" customFormat="1" ht="15.75" customHeight="1">
      <c r="B41" s="142"/>
      <c r="D41" s="143"/>
    </row>
    <row r="42" spans="1:131" s="136" customFormat="1" ht="15.75" customHeight="1">
      <c r="B42" s="142"/>
      <c r="D42" s="143"/>
    </row>
    <row r="43" spans="1:131" s="136" customFormat="1" ht="15.75" customHeight="1">
      <c r="B43" s="142"/>
      <c r="D43" s="143"/>
    </row>
    <row r="44" spans="1:131" s="136" customFormat="1" ht="15.75" customHeight="1">
      <c r="B44" s="142"/>
      <c r="D44" s="143"/>
    </row>
    <row r="45" spans="1:131" s="136" customFormat="1" ht="15.75" customHeight="1">
      <c r="B45" s="142"/>
      <c r="D45" s="143"/>
    </row>
    <row r="46" spans="1:131" s="136" customFormat="1" ht="15.75" customHeight="1">
      <c r="B46" s="142"/>
      <c r="D46" s="143"/>
    </row>
    <row r="47" spans="1:131" s="136" customFormat="1" ht="15.75" customHeight="1">
      <c r="B47" s="142"/>
      <c r="D47" s="143"/>
    </row>
    <row r="48" spans="1:131" s="136" customFormat="1" ht="15.75" customHeight="1">
      <c r="B48" s="142"/>
      <c r="D48" s="143"/>
    </row>
    <row r="49" spans="2:4" s="136" customFormat="1" ht="15.75" customHeight="1">
      <c r="B49" s="142"/>
      <c r="D49" s="143"/>
    </row>
    <row r="50" spans="2:4" s="136" customFormat="1" ht="15.75" customHeight="1">
      <c r="B50" s="142"/>
      <c r="D50" s="143"/>
    </row>
    <row r="51" spans="2:4" s="136" customFormat="1" ht="15.75" customHeight="1">
      <c r="B51" s="142"/>
      <c r="D51" s="143"/>
    </row>
    <row r="52" spans="2:4" s="136" customFormat="1" ht="15.75" customHeight="1">
      <c r="B52" s="142"/>
      <c r="D52" s="143"/>
    </row>
    <row r="53" spans="2:4" s="136" customFormat="1" ht="15.75" customHeight="1">
      <c r="B53" s="142"/>
      <c r="D53" s="143"/>
    </row>
    <row r="54" spans="2:4" s="136" customFormat="1" ht="15.75" customHeight="1">
      <c r="B54" s="142"/>
      <c r="D54" s="143"/>
    </row>
    <row r="55" spans="2:4" s="136" customFormat="1" ht="15.75" customHeight="1">
      <c r="B55" s="142"/>
      <c r="D55" s="143"/>
    </row>
    <row r="56" spans="2:4" s="136" customFormat="1" ht="15.75" customHeight="1">
      <c r="B56" s="142"/>
      <c r="D56" s="143"/>
    </row>
    <row r="57" spans="2:4" s="136" customFormat="1" ht="15.75" customHeight="1">
      <c r="B57" s="142"/>
      <c r="D57" s="143"/>
    </row>
    <row r="58" spans="2:4" s="136" customFormat="1" ht="15.75" customHeight="1">
      <c r="B58" s="142"/>
      <c r="D58" s="143"/>
    </row>
    <row r="59" spans="2:4" s="136" customFormat="1" ht="15.75" customHeight="1">
      <c r="B59" s="142"/>
      <c r="D59" s="143"/>
    </row>
    <row r="60" spans="2:4" s="136" customFormat="1" ht="15.75" customHeight="1">
      <c r="B60" s="141"/>
      <c r="D60" s="143"/>
    </row>
    <row r="61" spans="2:4" s="136" customFormat="1" ht="15.75" customHeight="1">
      <c r="B61" s="142"/>
      <c r="D61" s="143"/>
    </row>
    <row r="62" spans="2:4" s="136" customFormat="1" ht="15.75" customHeight="1">
      <c r="B62" s="142"/>
      <c r="D62" s="143"/>
    </row>
    <row r="63" spans="2:4" s="136" customFormat="1" ht="15.75" customHeight="1">
      <c r="B63" s="142"/>
      <c r="D63" s="143"/>
    </row>
    <row r="64" spans="2:4" s="136" customFormat="1" ht="15.75" customHeight="1">
      <c r="B64" s="142"/>
      <c r="D64" s="143"/>
    </row>
    <row r="65" spans="2:4" s="136" customFormat="1" ht="15.75" customHeight="1">
      <c r="B65" s="142"/>
      <c r="D65" s="143"/>
    </row>
    <row r="66" spans="2:4" s="136" customFormat="1" ht="15.75" customHeight="1">
      <c r="B66" s="142"/>
      <c r="D66" s="143"/>
    </row>
    <row r="67" spans="2:4" s="136" customFormat="1" ht="15.75" customHeight="1">
      <c r="B67" s="142"/>
      <c r="D67" s="143"/>
    </row>
    <row r="68" spans="2:4" s="136" customFormat="1" ht="15.75" customHeight="1">
      <c r="B68" s="142"/>
      <c r="D68" s="143"/>
    </row>
    <row r="69" spans="2:4" s="136" customFormat="1" ht="15.75" customHeight="1">
      <c r="B69" s="142"/>
      <c r="D69" s="143"/>
    </row>
    <row r="70" spans="2:4" s="136" customFormat="1" ht="15.75" customHeight="1">
      <c r="B70" s="142"/>
      <c r="D70" s="143"/>
    </row>
    <row r="71" spans="2:4" s="136" customFormat="1" ht="15.75" customHeight="1">
      <c r="B71" s="142"/>
      <c r="D71" s="143"/>
    </row>
    <row r="72" spans="2:4" s="136" customFormat="1" ht="15.75" customHeight="1">
      <c r="B72" s="142"/>
      <c r="D72" s="143"/>
    </row>
    <row r="73" spans="2:4" s="136" customFormat="1" ht="15.75" customHeight="1">
      <c r="B73" s="142"/>
      <c r="D73" s="143"/>
    </row>
    <row r="74" spans="2:4" s="136" customFormat="1" ht="15.75" customHeight="1">
      <c r="B74" s="142"/>
      <c r="D74" s="143"/>
    </row>
    <row r="75" spans="2:4" s="136" customFormat="1" ht="15.75" customHeight="1">
      <c r="B75" s="142"/>
      <c r="D75" s="143"/>
    </row>
    <row r="76" spans="2:4" s="136" customFormat="1" ht="15.75" customHeight="1">
      <c r="B76" s="142"/>
      <c r="D76" s="143"/>
    </row>
    <row r="77" spans="2:4" s="136" customFormat="1" ht="15.75" customHeight="1">
      <c r="B77" s="142"/>
      <c r="D77" s="143"/>
    </row>
    <row r="78" spans="2:4" s="136" customFormat="1" ht="15.75" customHeight="1">
      <c r="B78" s="142"/>
      <c r="D78" s="143"/>
    </row>
    <row r="79" spans="2:4" s="136" customFormat="1" ht="15.75" customHeight="1">
      <c r="B79" s="142"/>
      <c r="D79" s="143"/>
    </row>
    <row r="80" spans="2:4" s="136" customFormat="1" ht="15.75" customHeight="1">
      <c r="B80" s="142"/>
      <c r="D80" s="143"/>
    </row>
    <row r="81" spans="2:4" s="136" customFormat="1" ht="15.75" customHeight="1">
      <c r="B81" s="142"/>
      <c r="D81" s="143"/>
    </row>
    <row r="82" spans="2:4" s="136" customFormat="1" ht="15.75" customHeight="1">
      <c r="B82" s="142"/>
      <c r="D82" s="143"/>
    </row>
    <row r="83" spans="2:4" s="136" customFormat="1" ht="15.75" customHeight="1">
      <c r="B83" s="142"/>
      <c r="D83" s="143"/>
    </row>
    <row r="84" spans="2:4" s="136" customFormat="1" ht="15.75" customHeight="1">
      <c r="B84" s="142"/>
      <c r="D84" s="143"/>
    </row>
    <row r="85" spans="2:4" s="136" customFormat="1" ht="15.75" customHeight="1">
      <c r="B85" s="142"/>
      <c r="D85" s="143"/>
    </row>
    <row r="86" spans="2:4" s="136" customFormat="1" ht="15.75" customHeight="1">
      <c r="B86" s="142"/>
      <c r="D86" s="143"/>
    </row>
    <row r="87" spans="2:4" s="136" customFormat="1" ht="15.75" customHeight="1">
      <c r="B87" s="142"/>
      <c r="D87" s="143"/>
    </row>
    <row r="88" spans="2:4" s="136" customFormat="1" ht="15.75" customHeight="1">
      <c r="B88" s="142"/>
      <c r="D88" s="143"/>
    </row>
    <row r="89" spans="2:4" s="136" customFormat="1" ht="15.75" customHeight="1">
      <c r="B89" s="142"/>
      <c r="D89" s="143"/>
    </row>
    <row r="90" spans="2:4" s="136" customFormat="1" ht="15.75" customHeight="1">
      <c r="B90" s="142"/>
      <c r="D90" s="143"/>
    </row>
    <row r="91" spans="2:4" s="136" customFormat="1" ht="15.75" customHeight="1">
      <c r="B91" s="142"/>
      <c r="D91" s="143"/>
    </row>
    <row r="92" spans="2:4" s="136" customFormat="1" ht="15.75" customHeight="1">
      <c r="B92" s="142"/>
      <c r="D92" s="143"/>
    </row>
    <row r="93" spans="2:4" s="136" customFormat="1" ht="15.75" customHeight="1">
      <c r="B93" s="142"/>
      <c r="D93" s="143"/>
    </row>
    <row r="94" spans="2:4" s="136" customFormat="1" ht="15.75" customHeight="1">
      <c r="B94" s="142"/>
      <c r="D94" s="143"/>
    </row>
    <row r="95" spans="2:4" s="136" customFormat="1" ht="15.75" customHeight="1">
      <c r="B95" s="142"/>
      <c r="D95" s="143"/>
    </row>
    <row r="96" spans="2:4" s="136" customFormat="1" ht="15.75" customHeight="1">
      <c r="B96" s="142"/>
      <c r="D96" s="143"/>
    </row>
    <row r="97" spans="2:4" s="136" customFormat="1" ht="15.75" customHeight="1">
      <c r="B97" s="142"/>
      <c r="D97" s="143"/>
    </row>
    <row r="98" spans="2:4" s="136" customFormat="1" ht="15.75" customHeight="1">
      <c r="B98" s="142"/>
      <c r="D98" s="143"/>
    </row>
    <row r="99" spans="2:4" s="136" customFormat="1" ht="15.75" customHeight="1">
      <c r="B99" s="142"/>
      <c r="D99" s="143"/>
    </row>
    <row r="100" spans="2:4" s="136" customFormat="1" ht="15.75" customHeight="1">
      <c r="B100" s="142"/>
      <c r="D100" s="143"/>
    </row>
    <row r="101" spans="2:4" s="136" customFormat="1" ht="15.75" customHeight="1">
      <c r="B101" s="142"/>
      <c r="D101" s="143"/>
    </row>
    <row r="102" spans="2:4" s="136" customFormat="1" ht="15.75" customHeight="1">
      <c r="B102" s="142"/>
      <c r="D102" s="143"/>
    </row>
    <row r="103" spans="2:4" s="136" customFormat="1" ht="15.75" customHeight="1">
      <c r="B103" s="142"/>
      <c r="D103" s="143"/>
    </row>
    <row r="104" spans="2:4" s="136" customFormat="1" ht="15.75" customHeight="1">
      <c r="B104" s="142"/>
      <c r="D104" s="143"/>
    </row>
    <row r="105" spans="2:4" s="136" customFormat="1" ht="15.75" customHeight="1">
      <c r="B105" s="142"/>
      <c r="D105" s="143"/>
    </row>
    <row r="106" spans="2:4" s="136" customFormat="1" ht="15.75" customHeight="1">
      <c r="B106" s="142"/>
      <c r="D106" s="143"/>
    </row>
    <row r="107" spans="2:4" s="136" customFormat="1" ht="15.75" customHeight="1">
      <c r="B107" s="142"/>
      <c r="D107" s="143"/>
    </row>
    <row r="108" spans="2:4" s="136" customFormat="1" ht="15.75" customHeight="1">
      <c r="B108" s="142"/>
      <c r="D108" s="143"/>
    </row>
    <row r="109" spans="2:4" s="136" customFormat="1" ht="15.75" customHeight="1">
      <c r="B109" s="142"/>
      <c r="D109" s="143"/>
    </row>
    <row r="110" spans="2:4" s="136" customFormat="1" ht="15.75" customHeight="1">
      <c r="B110" s="142"/>
      <c r="D110" s="143"/>
    </row>
    <row r="111" spans="2:4" s="136" customFormat="1" ht="15.75" customHeight="1">
      <c r="B111" s="142"/>
      <c r="D111" s="143"/>
    </row>
    <row r="112" spans="2:4" s="136" customFormat="1" ht="15.75" customHeight="1">
      <c r="B112" s="142"/>
      <c r="D112" s="143"/>
    </row>
    <row r="113" spans="2:4" s="136" customFormat="1" ht="15.75" customHeight="1">
      <c r="B113" s="142"/>
      <c r="D113" s="143"/>
    </row>
    <row r="114" spans="2:4" s="136" customFormat="1" ht="15.75" customHeight="1">
      <c r="B114" s="142"/>
      <c r="D114" s="143"/>
    </row>
    <row r="115" spans="2:4" s="136" customFormat="1" ht="15.75" customHeight="1">
      <c r="B115" s="142"/>
      <c r="D115" s="143"/>
    </row>
    <row r="116" spans="2:4" s="136" customFormat="1" ht="15.75" customHeight="1">
      <c r="B116" s="142"/>
      <c r="D116" s="143"/>
    </row>
    <row r="117" spans="2:4" s="136" customFormat="1" ht="15.75" customHeight="1">
      <c r="B117" s="142"/>
      <c r="D117" s="143"/>
    </row>
    <row r="118" spans="2:4" s="136" customFormat="1" ht="15.75" customHeight="1">
      <c r="B118" s="142"/>
      <c r="D118" s="143"/>
    </row>
    <row r="119" spans="2:4" s="136" customFormat="1" ht="15.75" customHeight="1">
      <c r="B119" s="142"/>
      <c r="D119" s="143"/>
    </row>
    <row r="120" spans="2:4" s="136" customFormat="1" ht="15.75" customHeight="1">
      <c r="B120" s="142"/>
      <c r="D120" s="143"/>
    </row>
    <row r="121" spans="2:4" s="136" customFormat="1" ht="15.75" customHeight="1">
      <c r="B121" s="142"/>
      <c r="D121" s="143"/>
    </row>
    <row r="122" spans="2:4" s="136" customFormat="1" ht="15.75" customHeight="1">
      <c r="B122" s="142"/>
      <c r="D122" s="143"/>
    </row>
    <row r="123" spans="2:4" s="136" customFormat="1" ht="15.75" customHeight="1">
      <c r="B123" s="142"/>
      <c r="D123" s="143"/>
    </row>
    <row r="124" spans="2:4" s="136" customFormat="1" ht="15.75" customHeight="1">
      <c r="B124" s="142"/>
      <c r="D124" s="143"/>
    </row>
    <row r="125" spans="2:4" s="136" customFormat="1" ht="15.75" customHeight="1">
      <c r="B125" s="142"/>
      <c r="D125" s="143"/>
    </row>
    <row r="126" spans="2:4" s="136" customFormat="1" ht="15.75" customHeight="1">
      <c r="B126" s="142"/>
      <c r="D126" s="143"/>
    </row>
    <row r="127" spans="2:4" s="136" customFormat="1" ht="15.75" customHeight="1">
      <c r="B127" s="142"/>
      <c r="D127" s="143"/>
    </row>
    <row r="128" spans="2:4" s="136" customFormat="1" ht="15.75" customHeight="1">
      <c r="B128" s="142"/>
      <c r="D128" s="143"/>
    </row>
    <row r="129" spans="2:4" s="136" customFormat="1" ht="15.75" customHeight="1">
      <c r="B129" s="142"/>
      <c r="D129" s="143"/>
    </row>
    <row r="130" spans="2:4" s="136" customFormat="1" ht="15.75" customHeight="1">
      <c r="B130" s="142"/>
      <c r="D130" s="143"/>
    </row>
    <row r="131" spans="2:4" s="136" customFormat="1" ht="15.75" customHeight="1">
      <c r="B131" s="142"/>
      <c r="D131" s="143"/>
    </row>
    <row r="132" spans="2:4" s="136" customFormat="1" ht="15.75" customHeight="1">
      <c r="B132" s="142"/>
      <c r="D132" s="143"/>
    </row>
    <row r="133" spans="2:4" s="136" customFormat="1" ht="15.75" customHeight="1">
      <c r="B133" s="142"/>
      <c r="D133" s="143"/>
    </row>
    <row r="134" spans="2:4" s="136" customFormat="1" ht="15.75" customHeight="1">
      <c r="B134" s="142"/>
      <c r="D134" s="143"/>
    </row>
    <row r="135" spans="2:4" s="136" customFormat="1" ht="15.75" customHeight="1">
      <c r="B135" s="142"/>
      <c r="D135" s="143"/>
    </row>
    <row r="136" spans="2:4" s="136" customFormat="1" ht="15.75" customHeight="1">
      <c r="B136" s="142"/>
      <c r="D136" s="143"/>
    </row>
    <row r="137" spans="2:4" s="136" customFormat="1" ht="15.75" customHeight="1">
      <c r="B137" s="142"/>
      <c r="D137" s="143"/>
    </row>
    <row r="138" spans="2:4" s="136" customFormat="1" ht="15.75" customHeight="1">
      <c r="B138" s="142"/>
      <c r="D138" s="143"/>
    </row>
    <row r="139" spans="2:4" s="136" customFormat="1" ht="15.75" customHeight="1">
      <c r="B139" s="142"/>
      <c r="D139" s="143"/>
    </row>
    <row r="140" spans="2:4" s="136" customFormat="1" ht="15.75" customHeight="1">
      <c r="B140" s="142"/>
      <c r="D140" s="143"/>
    </row>
    <row r="141" spans="2:4" s="136" customFormat="1" ht="15.75" customHeight="1">
      <c r="B141" s="142"/>
      <c r="D141" s="143"/>
    </row>
    <row r="142" spans="2:4" s="136" customFormat="1" ht="15.75" customHeight="1">
      <c r="B142" s="142"/>
      <c r="D142" s="143"/>
    </row>
    <row r="143" spans="2:4" s="136" customFormat="1" ht="15.75" customHeight="1">
      <c r="B143" s="142"/>
      <c r="D143" s="143"/>
    </row>
    <row r="144" spans="2:4" s="136" customFormat="1" ht="15.75" customHeight="1">
      <c r="B144" s="142"/>
      <c r="D144" s="143"/>
    </row>
    <row r="145" spans="1:27" s="136" customFormat="1" ht="15.75" customHeight="1">
      <c r="B145" s="142"/>
      <c r="D145" s="143"/>
    </row>
    <row r="146" spans="1:27" ht="15.75" customHeight="1">
      <c r="A146" s="136"/>
      <c r="B146" s="142"/>
      <c r="C146" s="136"/>
      <c r="D146" s="143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S146" s="136"/>
      <c r="T146" s="136"/>
    </row>
    <row r="147" spans="1:27" ht="15.75" customHeight="1">
      <c r="A147" s="136"/>
      <c r="B147" s="142"/>
      <c r="C147" s="136"/>
      <c r="D147" s="143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S147" s="136"/>
      <c r="T147" s="136"/>
    </row>
    <row r="148" spans="1:27" ht="15.75" customHeight="1">
      <c r="A148" s="136"/>
      <c r="B148" s="142"/>
      <c r="C148" s="136"/>
      <c r="D148" s="143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S148" s="136"/>
      <c r="T148" s="136"/>
    </row>
    <row r="149" spans="1:27" ht="15.75" customHeight="1">
      <c r="A149" s="136"/>
      <c r="B149" s="142"/>
      <c r="C149" s="136"/>
      <c r="D149" s="143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S149" s="136"/>
      <c r="T149" s="136"/>
    </row>
    <row r="150" spans="1:27" ht="15.75" customHeight="1">
      <c r="A150" s="136"/>
      <c r="B150" s="142"/>
      <c r="C150" s="136"/>
      <c r="D150" s="143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S150" s="136"/>
      <c r="T150" s="136"/>
    </row>
    <row r="151" spans="1:27" ht="15.75" customHeight="1">
      <c r="A151" s="136"/>
      <c r="B151" s="142"/>
      <c r="C151" s="136"/>
      <c r="D151" s="143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S151" s="136"/>
      <c r="T151" s="136"/>
    </row>
    <row r="152" spans="1:27" ht="15.75" customHeight="1">
      <c r="A152" s="136"/>
      <c r="B152" s="142"/>
      <c r="C152" s="136"/>
      <c r="D152" s="143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S152" s="136"/>
      <c r="T152" s="136"/>
    </row>
    <row r="153" spans="1:27" ht="15.75" customHeight="1">
      <c r="A153" s="136"/>
      <c r="B153" s="142"/>
      <c r="C153" s="136"/>
      <c r="D153" s="143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S153" s="136"/>
      <c r="T153" s="136"/>
    </row>
    <row r="154" spans="1:27" ht="15.75" customHeight="1">
      <c r="A154" s="136"/>
      <c r="B154" s="142"/>
      <c r="C154" s="136"/>
      <c r="D154" s="143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S154" s="136"/>
      <c r="T154" s="136"/>
    </row>
    <row r="155" spans="1:27" ht="15.75" customHeight="1">
      <c r="A155" s="136"/>
      <c r="B155" s="142"/>
      <c r="C155" s="136"/>
      <c r="D155" s="143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S155" s="136"/>
      <c r="T155" s="136"/>
      <c r="AA155" s="136" t="s">
        <v>47</v>
      </c>
    </row>
    <row r="156" spans="1:27" ht="15.75" customHeight="1">
      <c r="A156" s="136"/>
      <c r="B156" s="142"/>
      <c r="C156" s="136"/>
      <c r="D156" s="143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S156" s="136"/>
      <c r="T156" s="136"/>
    </row>
    <row r="157" spans="1:27" ht="15.75" customHeight="1">
      <c r="A157" s="136"/>
      <c r="B157" s="142"/>
      <c r="C157" s="136"/>
      <c r="D157" s="143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S157" s="136"/>
      <c r="T157" s="136"/>
    </row>
    <row r="158" spans="1:27" ht="15.75" customHeight="1">
      <c r="A158" s="136"/>
      <c r="B158" s="142"/>
      <c r="C158" s="136"/>
      <c r="D158" s="143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S158" s="136"/>
      <c r="T158" s="136"/>
    </row>
    <row r="159" spans="1:27" ht="15.75" customHeight="1">
      <c r="A159" s="136"/>
      <c r="B159" s="142"/>
      <c r="C159" s="136"/>
      <c r="D159" s="143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S159" s="136"/>
      <c r="T159" s="136"/>
    </row>
    <row r="160" spans="1:27" ht="15.75" customHeight="1">
      <c r="A160" s="136"/>
      <c r="B160" s="142"/>
      <c r="C160" s="136"/>
      <c r="D160" s="143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S160" s="136"/>
      <c r="T160" s="136"/>
    </row>
    <row r="161" spans="1:20" ht="15.75" customHeight="1">
      <c r="A161" s="136"/>
      <c r="B161" s="142"/>
      <c r="C161" s="136"/>
      <c r="D161" s="143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S161" s="136"/>
      <c r="T161" s="136"/>
    </row>
    <row r="162" spans="1:20" s="136" customFormat="1" ht="15.75" customHeight="1">
      <c r="B162" s="142"/>
      <c r="D162" s="143"/>
    </row>
    <row r="163" spans="1:20" s="136" customFormat="1" ht="15.75" customHeight="1">
      <c r="B163" s="142"/>
      <c r="D163" s="143"/>
    </row>
    <row r="164" spans="1:20" s="136" customFormat="1" ht="15.75" customHeight="1">
      <c r="B164" s="142"/>
      <c r="D164" s="143"/>
    </row>
    <row r="165" spans="1:20" s="136" customFormat="1" ht="15.75" customHeight="1">
      <c r="B165" s="142"/>
      <c r="D165" s="143"/>
    </row>
    <row r="166" spans="1:20" s="136" customFormat="1" ht="15.75" customHeight="1">
      <c r="B166" s="142"/>
      <c r="D166" s="143"/>
    </row>
    <row r="167" spans="1:20" s="136" customFormat="1" ht="15.75" customHeight="1">
      <c r="B167" s="142"/>
      <c r="D167" s="143"/>
    </row>
    <row r="168" spans="1:20" s="136" customFormat="1" ht="15.75" customHeight="1">
      <c r="B168" s="142"/>
      <c r="D168" s="143"/>
    </row>
    <row r="169" spans="1:20" s="136" customFormat="1" ht="15.75" customHeight="1">
      <c r="B169" s="142"/>
      <c r="D169" s="143"/>
    </row>
    <row r="170" spans="1:20" s="136" customFormat="1" ht="15.75" customHeight="1">
      <c r="B170" s="142"/>
      <c r="D170" s="143"/>
    </row>
    <row r="171" spans="1:20" s="136" customFormat="1" ht="15.75" customHeight="1">
      <c r="B171" s="142"/>
      <c r="D171" s="143"/>
    </row>
    <row r="172" spans="1:20" s="136" customFormat="1" ht="15.75" customHeight="1">
      <c r="B172" s="142"/>
      <c r="D172" s="143"/>
    </row>
    <row r="173" spans="1:20" s="136" customFormat="1" ht="15.75" customHeight="1">
      <c r="B173" s="142"/>
      <c r="D173" s="143"/>
    </row>
    <row r="174" spans="1:20" s="136" customFormat="1" ht="15.75" customHeight="1">
      <c r="B174" s="142"/>
      <c r="D174" s="143"/>
    </row>
    <row r="175" spans="1:20" s="136" customFormat="1" ht="15.75" customHeight="1">
      <c r="B175" s="142"/>
      <c r="D175" s="143"/>
    </row>
    <row r="176" spans="1:20" s="136" customFormat="1" ht="15.75" customHeight="1">
      <c r="B176" s="142"/>
      <c r="D176" s="143"/>
    </row>
    <row r="177" spans="2:4" s="136" customFormat="1" ht="15.75" customHeight="1">
      <c r="B177" s="142"/>
      <c r="D177" s="143"/>
    </row>
    <row r="178" spans="2:4" s="136" customFormat="1" ht="15.75" customHeight="1">
      <c r="B178" s="142"/>
      <c r="D178" s="143"/>
    </row>
    <row r="179" spans="2:4" s="136" customFormat="1" ht="15.75" customHeight="1">
      <c r="B179" s="142"/>
      <c r="D179" s="143"/>
    </row>
    <row r="180" spans="2:4" s="136" customFormat="1" ht="15.75" customHeight="1">
      <c r="B180" s="142"/>
      <c r="D180" s="143"/>
    </row>
    <row r="181" spans="2:4" s="136" customFormat="1" ht="15.75" customHeight="1">
      <c r="B181" s="142"/>
      <c r="D181" s="143"/>
    </row>
    <row r="182" spans="2:4" s="136" customFormat="1" ht="15.75" customHeight="1">
      <c r="B182" s="142"/>
      <c r="D182" s="143"/>
    </row>
    <row r="183" spans="2:4" s="136" customFormat="1" ht="15.75" customHeight="1">
      <c r="B183" s="142"/>
      <c r="D183" s="143"/>
    </row>
    <row r="184" spans="2:4" s="136" customFormat="1" ht="15.75" customHeight="1">
      <c r="B184" s="142"/>
      <c r="D184" s="143"/>
    </row>
    <row r="185" spans="2:4" s="136" customFormat="1" ht="15.75" customHeight="1">
      <c r="B185" s="142"/>
      <c r="D185" s="143"/>
    </row>
    <row r="186" spans="2:4" s="136" customFormat="1" ht="15.75" customHeight="1">
      <c r="B186" s="142"/>
      <c r="D186" s="143"/>
    </row>
    <row r="187" spans="2:4" s="136" customFormat="1" ht="15.75" customHeight="1">
      <c r="B187" s="142"/>
      <c r="D187" s="143"/>
    </row>
    <row r="188" spans="2:4" s="136" customFormat="1" ht="15.75" customHeight="1">
      <c r="B188" s="142"/>
      <c r="D188" s="143"/>
    </row>
    <row r="189" spans="2:4" s="136" customFormat="1" ht="15.75" customHeight="1">
      <c r="B189" s="142"/>
      <c r="D189" s="143"/>
    </row>
    <row r="190" spans="2:4" s="136" customFormat="1" ht="15.75" customHeight="1">
      <c r="B190" s="142"/>
      <c r="D190" s="143"/>
    </row>
    <row r="191" spans="2:4" s="136" customFormat="1" ht="15.75" customHeight="1">
      <c r="B191" s="142"/>
      <c r="D191" s="143"/>
    </row>
    <row r="192" spans="2:4" s="136" customFormat="1" ht="15.75" customHeight="1">
      <c r="B192" s="142"/>
      <c r="D192" s="143"/>
    </row>
    <row r="193" spans="2:4" s="136" customFormat="1" ht="15.75" customHeight="1">
      <c r="B193" s="142"/>
      <c r="D193" s="143"/>
    </row>
    <row r="194" spans="2:4" s="136" customFormat="1" ht="15.75" customHeight="1">
      <c r="B194" s="142"/>
      <c r="D194" s="143"/>
    </row>
    <row r="195" spans="2:4" s="136" customFormat="1" ht="15.75" customHeight="1">
      <c r="B195" s="142"/>
      <c r="D195" s="143"/>
    </row>
    <row r="196" spans="2:4" s="136" customFormat="1" ht="15.75" customHeight="1">
      <c r="B196" s="142"/>
      <c r="D196" s="143"/>
    </row>
    <row r="197" spans="2:4" s="136" customFormat="1" ht="15.75" customHeight="1">
      <c r="B197" s="142"/>
      <c r="D197" s="143"/>
    </row>
    <row r="198" spans="2:4" s="136" customFormat="1" ht="15.75" customHeight="1">
      <c r="B198" s="142"/>
      <c r="D198" s="143"/>
    </row>
    <row r="199" spans="2:4" s="136" customFormat="1" ht="15.75" customHeight="1">
      <c r="B199" s="142"/>
      <c r="D199" s="143"/>
    </row>
    <row r="200" spans="2:4" s="136" customFormat="1" ht="15.75" customHeight="1">
      <c r="B200" s="142"/>
      <c r="D200" s="143"/>
    </row>
    <row r="201" spans="2:4" s="136" customFormat="1" ht="15.75" customHeight="1">
      <c r="B201" s="142"/>
      <c r="D201" s="143"/>
    </row>
    <row r="202" spans="2:4" s="136" customFormat="1" ht="15.75" customHeight="1">
      <c r="B202" s="142"/>
      <c r="D202" s="143"/>
    </row>
    <row r="203" spans="2:4" s="136" customFormat="1" ht="15.75" customHeight="1">
      <c r="B203" s="142"/>
      <c r="D203" s="143"/>
    </row>
    <row r="204" spans="2:4" s="136" customFormat="1" ht="15.75" customHeight="1">
      <c r="B204" s="142"/>
      <c r="D204" s="143"/>
    </row>
    <row r="205" spans="2:4" s="136" customFormat="1" ht="15.75" customHeight="1">
      <c r="B205" s="142"/>
      <c r="D205" s="143"/>
    </row>
    <row r="206" spans="2:4" s="136" customFormat="1" ht="15.75" customHeight="1">
      <c r="B206" s="142"/>
      <c r="D206" s="143"/>
    </row>
    <row r="207" spans="2:4" s="136" customFormat="1" ht="15.75" customHeight="1">
      <c r="B207" s="142"/>
      <c r="D207" s="143"/>
    </row>
    <row r="208" spans="2:4" s="136" customFormat="1" ht="15.75" customHeight="1">
      <c r="B208" s="142"/>
      <c r="D208" s="143"/>
    </row>
    <row r="209" spans="1:19" s="136" customFormat="1" ht="15.75" customHeight="1">
      <c r="B209" s="142"/>
      <c r="D209" s="143"/>
    </row>
    <row r="210" spans="1:19" s="136" customFormat="1" ht="15.75" customHeight="1">
      <c r="B210" s="142"/>
      <c r="D210" s="143"/>
    </row>
    <row r="211" spans="1:19" s="136" customFormat="1" ht="15.75" customHeight="1">
      <c r="B211" s="142"/>
      <c r="D211" s="143"/>
    </row>
    <row r="212" spans="1:19" s="136" customFormat="1" ht="15.75" customHeight="1">
      <c r="B212" s="142"/>
      <c r="D212" s="143"/>
    </row>
    <row r="213" spans="1:19" s="136" customFormat="1" ht="15.75" customHeight="1">
      <c r="B213" s="142"/>
      <c r="D213" s="143"/>
    </row>
    <row r="214" spans="1:19" s="136" customFormat="1" ht="15.75" customHeight="1">
      <c r="B214" s="142"/>
      <c r="D214" s="143"/>
    </row>
    <row r="215" spans="1:19" s="136" customFormat="1" ht="15.75" customHeight="1">
      <c r="B215" s="142"/>
      <c r="D215" s="143"/>
    </row>
    <row r="216" spans="1:19" s="136" customFormat="1" ht="15.75" customHeight="1">
      <c r="B216" s="142"/>
      <c r="D216" s="143"/>
    </row>
    <row r="217" spans="1:19" s="136" customFormat="1" ht="15.75" customHeight="1">
      <c r="B217" s="142"/>
      <c r="D217" s="143"/>
    </row>
    <row r="218" spans="1:19" s="136" customFormat="1" ht="15.75" customHeight="1">
      <c r="B218" s="142"/>
      <c r="D218" s="143"/>
    </row>
    <row r="219" spans="1:19" s="136" customFormat="1" ht="15.75" customHeight="1">
      <c r="B219" s="142"/>
      <c r="D219" s="143"/>
    </row>
    <row r="220" spans="1:19" s="136" customFormat="1" ht="15.75" customHeight="1">
      <c r="B220" s="142"/>
      <c r="D220" s="143"/>
    </row>
    <row r="221" spans="1:19" s="136" customFormat="1" ht="15.75" customHeight="1">
      <c r="B221" s="142"/>
      <c r="D221" s="143"/>
    </row>
    <row r="222" spans="1:19" s="136" customFormat="1" ht="15.75" customHeight="1">
      <c r="A222" s="96"/>
      <c r="B222" s="22"/>
      <c r="C222" s="13"/>
      <c r="D222" s="15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S222" s="13"/>
    </row>
  </sheetData>
  <sheetProtection algorithmName="SHA-512" hashValue="9zgiw36/+6q1yIardmqlk02vLgRHwyCZmUMGS48Ck39P3yiDpwsqblRaOwYcEbSXTA/2FNfBgsm7fiQQwQyY6w==" saltValue="nrEbL9088pawv4VcFpyYTA==" spinCount="100000" sheet="1" objects="1" scenarios="1"/>
  <mergeCells count="22">
    <mergeCell ref="M34:M35"/>
    <mergeCell ref="N34:N35"/>
    <mergeCell ref="B34:C35"/>
    <mergeCell ref="D34:D35"/>
    <mergeCell ref="L34:L35"/>
    <mergeCell ref="F34:K34"/>
    <mergeCell ref="B26:C28"/>
    <mergeCell ref="B29:C31"/>
    <mergeCell ref="M6:M7"/>
    <mergeCell ref="G6:J6"/>
    <mergeCell ref="B17:C19"/>
    <mergeCell ref="E6:E7"/>
    <mergeCell ref="B8:C10"/>
    <mergeCell ref="B11:C13"/>
    <mergeCell ref="B14:C16"/>
    <mergeCell ref="B4:Q4"/>
    <mergeCell ref="B23:C25"/>
    <mergeCell ref="F6:F7"/>
    <mergeCell ref="K6:K7"/>
    <mergeCell ref="L6:L7"/>
    <mergeCell ref="B20:C22"/>
    <mergeCell ref="N6:N7"/>
  </mergeCells>
  <phoneticPr fontId="3" type="noConversion"/>
  <pageMargins left="0.78740157480314965" right="0.74803149606299213" top="0.98425196850393704" bottom="0" header="0.51181102362204722" footer="0"/>
  <pageSetup scale="80" orientation="portrait" horizontalDpi="1200" verticalDpi="1200" r:id="rId1"/>
  <headerFooter alignWithMargins="0">
    <oddHeader>&amp;C&amp;11INSTITUTO SUPERIOR TÉCNICO —  BALANÇO SOCIAL DE 2018</oddHeader>
  </headerFooter>
  <ignoredErrors>
    <ignoredError sqref="J33:M33 N33 K31:M31" formulaRange="1"/>
    <ignoredError sqref="M18:M19 M28:M30 K28:K30 K19 L19 M16 L10:M10 K10:K16 L12:L16 J28 J10 J13 J16 J19 L28:L30 M13 J22:M22" formula="1" formulaRange="1"/>
  </ignoredErrors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9DE0"/>
    <pageSetUpPr autoPageBreaks="0" fitToPage="1"/>
  </sheetPr>
  <dimension ref="A1:DP464"/>
  <sheetViews>
    <sheetView showGridLines="0" showRowColHeaders="0" zoomScale="90" zoomScaleNormal="90" workbookViewId="0">
      <selection activeCell="T9" sqref="T9"/>
    </sheetView>
  </sheetViews>
  <sheetFormatPr defaultColWidth="9.109375" defaultRowHeight="15.75" customHeight="1"/>
  <cols>
    <col min="1" max="1" width="3.33203125" style="27" customWidth="1"/>
    <col min="2" max="2" width="6.33203125" style="6" customWidth="1"/>
    <col min="3" max="3" width="35.6640625" style="6" customWidth="1"/>
    <col min="4" max="4" width="2.44140625" style="6" customWidth="1"/>
    <col min="5" max="15" width="6.33203125" style="6" customWidth="1"/>
    <col min="16" max="16" width="7.33203125" style="6" customWidth="1"/>
    <col min="17" max="17" width="2.88671875" style="27" customWidth="1"/>
    <col min="18" max="19" width="4.33203125" style="6" customWidth="1"/>
    <col min="20" max="120" width="9.109375" style="27"/>
    <col min="121" max="16384" width="9.109375" style="6"/>
  </cols>
  <sheetData>
    <row r="1" spans="1:120" ht="15.75" customHeight="1">
      <c r="B1" s="27"/>
      <c r="C1" s="27"/>
      <c r="D1" s="27"/>
      <c r="E1" s="27"/>
      <c r="F1" s="27"/>
      <c r="G1" s="27"/>
      <c r="H1" s="27"/>
      <c r="I1" s="27"/>
      <c r="J1" s="27"/>
      <c r="K1" s="137"/>
      <c r="L1" s="137"/>
      <c r="M1" s="137"/>
      <c r="N1" s="137"/>
      <c r="O1" s="27"/>
      <c r="P1" s="27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6"/>
      <c r="DN1" s="6"/>
      <c r="DO1" s="6"/>
      <c r="DP1" s="6"/>
    </row>
    <row r="2" spans="1:120" s="18" customFormat="1" ht="15.75" customHeight="1">
      <c r="A2" s="140"/>
      <c r="B2" s="102" t="s">
        <v>347</v>
      </c>
      <c r="C2" s="102"/>
      <c r="E2" s="140"/>
      <c r="F2" s="140"/>
      <c r="G2" s="140"/>
      <c r="H2" s="140"/>
      <c r="I2" s="140"/>
      <c r="J2" s="144"/>
      <c r="K2" s="140"/>
      <c r="L2" s="140"/>
      <c r="M2" s="140"/>
      <c r="N2" s="140"/>
      <c r="O2" s="140"/>
      <c r="P2" s="14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</row>
    <row r="3" spans="1:120" ht="15.7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6"/>
      <c r="DN3" s="6"/>
      <c r="DO3" s="6"/>
      <c r="DP3" s="6"/>
    </row>
    <row r="4" spans="1:120" ht="27.9" customHeight="1">
      <c r="B4" s="535" t="s">
        <v>455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217"/>
      <c r="R4" s="27"/>
      <c r="S4" s="27"/>
      <c r="DM4" s="6"/>
      <c r="DN4" s="6"/>
      <c r="DO4" s="6"/>
      <c r="DP4" s="6"/>
    </row>
    <row r="5" spans="1:120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7"/>
      <c r="S5" s="27"/>
      <c r="DM5" s="6"/>
      <c r="DN5" s="6"/>
      <c r="DO5" s="6"/>
      <c r="DP5" s="6"/>
    </row>
    <row r="6" spans="1:120" ht="15.75" customHeight="1">
      <c r="B6" s="586"/>
      <c r="C6" s="586"/>
      <c r="D6" s="587"/>
      <c r="E6" s="523" t="s">
        <v>155</v>
      </c>
      <c r="F6" s="523" t="s">
        <v>156</v>
      </c>
      <c r="G6" s="537" t="s">
        <v>159</v>
      </c>
      <c r="H6" s="538"/>
      <c r="I6" s="538"/>
      <c r="J6" s="539"/>
      <c r="K6" s="536" t="s">
        <v>29</v>
      </c>
      <c r="L6" s="523" t="s">
        <v>28</v>
      </c>
      <c r="M6" s="536" t="s">
        <v>66</v>
      </c>
      <c r="N6" s="577" t="s">
        <v>30</v>
      </c>
      <c r="O6" s="27"/>
      <c r="R6" s="27"/>
      <c r="S6" s="27"/>
      <c r="DK6" s="6"/>
      <c r="DL6" s="6"/>
      <c r="DM6" s="6"/>
      <c r="DN6" s="6"/>
      <c r="DO6" s="6"/>
      <c r="DP6" s="6"/>
    </row>
    <row r="7" spans="1:120" s="4" customFormat="1" ht="113.1" customHeight="1">
      <c r="A7" s="110"/>
      <c r="B7" s="588"/>
      <c r="C7" s="588"/>
      <c r="D7" s="589"/>
      <c r="E7" s="524"/>
      <c r="F7" s="524"/>
      <c r="G7" s="112" t="s">
        <v>79</v>
      </c>
      <c r="H7" s="112" t="s">
        <v>157</v>
      </c>
      <c r="I7" s="112" t="s">
        <v>158</v>
      </c>
      <c r="J7" s="114" t="s">
        <v>7</v>
      </c>
      <c r="K7" s="524"/>
      <c r="L7" s="524"/>
      <c r="M7" s="524"/>
      <c r="N7" s="590"/>
      <c r="O7" s="110"/>
      <c r="P7" s="110"/>
      <c r="Q7" s="110"/>
      <c r="R7" s="110"/>
      <c r="S7" s="110"/>
      <c r="T7" s="110"/>
      <c r="U7" s="110" t="s">
        <v>424</v>
      </c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</row>
    <row r="8" spans="1:120" ht="15.75" customHeight="1">
      <c r="B8" s="564" t="s">
        <v>164</v>
      </c>
      <c r="C8" s="565"/>
      <c r="D8" s="124" t="s">
        <v>31</v>
      </c>
      <c r="E8" s="193">
        <v>0</v>
      </c>
      <c r="F8" s="193">
        <v>0</v>
      </c>
      <c r="G8" s="116">
        <v>0</v>
      </c>
      <c r="H8" s="116">
        <v>0</v>
      </c>
      <c r="I8" s="116">
        <v>0</v>
      </c>
      <c r="J8" s="193">
        <f>G8+H8+I8</f>
        <v>0</v>
      </c>
      <c r="K8" s="193">
        <v>0</v>
      </c>
      <c r="L8" s="193">
        <v>0</v>
      </c>
      <c r="M8" s="193">
        <v>0</v>
      </c>
      <c r="N8" s="118">
        <f>E8+F8+J8+K8+L8+M8</f>
        <v>0</v>
      </c>
      <c r="O8" s="27"/>
      <c r="P8" s="27"/>
      <c r="R8" s="27"/>
      <c r="S8" s="27"/>
      <c r="DO8" s="6"/>
      <c r="DP8" s="6"/>
    </row>
    <row r="9" spans="1:120" ht="15.75" customHeight="1">
      <c r="B9" s="566"/>
      <c r="C9" s="567"/>
      <c r="D9" s="153" t="s">
        <v>244</v>
      </c>
      <c r="E9" s="194">
        <v>0</v>
      </c>
      <c r="F9" s="194">
        <v>0</v>
      </c>
      <c r="G9" s="120">
        <v>0</v>
      </c>
      <c r="H9" s="120">
        <v>0</v>
      </c>
      <c r="I9" s="120">
        <v>0</v>
      </c>
      <c r="J9" s="194">
        <f>G9+H9+I9</f>
        <v>0</v>
      </c>
      <c r="K9" s="194">
        <v>0</v>
      </c>
      <c r="L9" s="194">
        <v>0</v>
      </c>
      <c r="M9" s="194">
        <v>0</v>
      </c>
      <c r="N9" s="122">
        <f>E9+F9+J9+K9+L9+M9</f>
        <v>0</v>
      </c>
      <c r="O9" s="27"/>
      <c r="P9" s="27"/>
      <c r="R9" s="27"/>
      <c r="S9" s="27"/>
      <c r="DO9" s="6"/>
      <c r="DP9" s="6"/>
    </row>
    <row r="10" spans="1:120" ht="15.75" customHeight="1">
      <c r="B10" s="568"/>
      <c r="C10" s="569"/>
      <c r="D10" s="370" t="s">
        <v>32</v>
      </c>
      <c r="E10" s="357">
        <f>SUM(E8:E9)</f>
        <v>0</v>
      </c>
      <c r="F10" s="357">
        <f>SUM(F8:F9)</f>
        <v>0</v>
      </c>
      <c r="G10" s="357">
        <f>SUM(G8:G9)</f>
        <v>0</v>
      </c>
      <c r="H10" s="357">
        <f>SUM(H8:H9)</f>
        <v>0</v>
      </c>
      <c r="I10" s="357">
        <f>SUM(I8:I9)</f>
        <v>0</v>
      </c>
      <c r="J10" s="357">
        <f t="shared" ref="J10:J43" si="0">G10+H10+I10</f>
        <v>0</v>
      </c>
      <c r="K10" s="357">
        <f>SUM(K8:K9)</f>
        <v>0</v>
      </c>
      <c r="L10" s="357">
        <f>SUM(L8:L9)</f>
        <v>0</v>
      </c>
      <c r="M10" s="361">
        <f>SUM(M8:M9)</f>
        <v>0</v>
      </c>
      <c r="N10" s="366">
        <f>N8+N9</f>
        <v>0</v>
      </c>
      <c r="O10" s="27"/>
      <c r="P10" s="27"/>
      <c r="R10" s="27"/>
      <c r="S10" s="27"/>
      <c r="DO10" s="6"/>
      <c r="DP10" s="6"/>
    </row>
    <row r="11" spans="1:120" ht="15.75" customHeight="1">
      <c r="B11" s="564" t="s">
        <v>165</v>
      </c>
      <c r="C11" s="565"/>
      <c r="D11" s="124" t="s">
        <v>31</v>
      </c>
      <c r="E11" s="193">
        <v>0</v>
      </c>
      <c r="F11" s="193">
        <v>0</v>
      </c>
      <c r="G11" s="116">
        <v>0</v>
      </c>
      <c r="H11" s="116">
        <v>0</v>
      </c>
      <c r="I11" s="116">
        <v>0</v>
      </c>
      <c r="J11" s="193">
        <f>G11+H11+I11</f>
        <v>0</v>
      </c>
      <c r="K11" s="193">
        <v>0</v>
      </c>
      <c r="L11" s="193">
        <v>0</v>
      </c>
      <c r="M11" s="193">
        <v>0</v>
      </c>
      <c r="N11" s="118">
        <f>E11+F11+J11+K11+L11+M11</f>
        <v>0</v>
      </c>
      <c r="O11" s="27"/>
      <c r="P11" s="27"/>
      <c r="R11" s="27"/>
      <c r="S11" s="27"/>
      <c r="DO11" s="6"/>
      <c r="DP11" s="6"/>
    </row>
    <row r="12" spans="1:120" ht="15.75" customHeight="1">
      <c r="B12" s="566"/>
      <c r="C12" s="567"/>
      <c r="D12" s="153" t="s">
        <v>244</v>
      </c>
      <c r="E12" s="194">
        <v>0</v>
      </c>
      <c r="F12" s="194">
        <v>0</v>
      </c>
      <c r="G12" s="120">
        <v>0</v>
      </c>
      <c r="H12" s="120">
        <v>0</v>
      </c>
      <c r="I12" s="120">
        <v>0</v>
      </c>
      <c r="J12" s="194">
        <f>G12+H12+I12</f>
        <v>0</v>
      </c>
      <c r="K12" s="194">
        <v>0</v>
      </c>
      <c r="L12" s="194">
        <v>0</v>
      </c>
      <c r="M12" s="194">
        <v>0</v>
      </c>
      <c r="N12" s="122">
        <f>E12+F12+J12+K12+L12+M12</f>
        <v>0</v>
      </c>
      <c r="O12" s="27"/>
      <c r="P12" s="27"/>
      <c r="R12" s="27"/>
      <c r="S12" s="27"/>
      <c r="DO12" s="6"/>
      <c r="DP12" s="6"/>
    </row>
    <row r="13" spans="1:120" ht="15.75" customHeight="1">
      <c r="B13" s="568"/>
      <c r="C13" s="569"/>
      <c r="D13" s="370" t="s">
        <v>32</v>
      </c>
      <c r="E13" s="357">
        <f>SUM(E11:E12)</f>
        <v>0</v>
      </c>
      <c r="F13" s="357">
        <f>SUM(F11:F12)</f>
        <v>0</v>
      </c>
      <c r="G13" s="357">
        <f>SUM(G11:G12)</f>
        <v>0</v>
      </c>
      <c r="H13" s="357">
        <f>SUM(H11:H12)</f>
        <v>0</v>
      </c>
      <c r="I13" s="357">
        <f>SUM(I11:I12)</f>
        <v>0</v>
      </c>
      <c r="J13" s="357">
        <f t="shared" si="0"/>
        <v>0</v>
      </c>
      <c r="K13" s="357">
        <f>SUM(K11:K12)</f>
        <v>0</v>
      </c>
      <c r="L13" s="357">
        <f>SUM(L11:L12)</f>
        <v>0</v>
      </c>
      <c r="M13" s="361">
        <f>SUM(M11:M12)</f>
        <v>0</v>
      </c>
      <c r="N13" s="366">
        <f>N11+N12</f>
        <v>0</v>
      </c>
      <c r="O13" s="27"/>
      <c r="P13" s="27"/>
      <c r="R13" s="27"/>
      <c r="S13" s="27"/>
      <c r="DO13" s="6"/>
      <c r="DP13" s="6"/>
    </row>
    <row r="14" spans="1:120" ht="15.75" customHeight="1">
      <c r="B14" s="564" t="s">
        <v>113</v>
      </c>
      <c r="C14" s="565"/>
      <c r="D14" s="124" t="s">
        <v>31</v>
      </c>
      <c r="E14" s="193">
        <v>0</v>
      </c>
      <c r="F14" s="193">
        <v>0</v>
      </c>
      <c r="G14" s="116">
        <v>0</v>
      </c>
      <c r="H14" s="116">
        <v>0</v>
      </c>
      <c r="I14" s="116">
        <v>0</v>
      </c>
      <c r="J14" s="193">
        <f>G14+H14+I14</f>
        <v>0</v>
      </c>
      <c r="K14" s="193">
        <v>0</v>
      </c>
      <c r="L14" s="193">
        <v>0</v>
      </c>
      <c r="M14" s="193">
        <v>0</v>
      </c>
      <c r="N14" s="118">
        <f>E14+F14+J14+K14+L14+M14</f>
        <v>0</v>
      </c>
      <c r="O14" s="27"/>
      <c r="P14" s="27"/>
      <c r="R14" s="27"/>
      <c r="S14" s="27"/>
      <c r="DO14" s="6"/>
      <c r="DP14" s="6"/>
    </row>
    <row r="15" spans="1:120" ht="15.75" customHeight="1">
      <c r="B15" s="566"/>
      <c r="C15" s="567"/>
      <c r="D15" s="153" t="s">
        <v>244</v>
      </c>
      <c r="E15" s="194">
        <v>0</v>
      </c>
      <c r="F15" s="194">
        <v>0</v>
      </c>
      <c r="G15" s="120">
        <v>0</v>
      </c>
      <c r="H15" s="120">
        <v>0</v>
      </c>
      <c r="I15" s="120">
        <v>0</v>
      </c>
      <c r="J15" s="194">
        <f>G15+H15+I15</f>
        <v>0</v>
      </c>
      <c r="K15" s="194">
        <v>0</v>
      </c>
      <c r="L15" s="194">
        <v>0</v>
      </c>
      <c r="M15" s="194">
        <v>0</v>
      </c>
      <c r="N15" s="122">
        <f>E15+F15+J15+K15+L15+M15</f>
        <v>0</v>
      </c>
      <c r="O15" s="27"/>
      <c r="P15" s="27"/>
      <c r="R15" s="27"/>
      <c r="S15" s="27"/>
      <c r="DO15" s="6"/>
      <c r="DP15" s="6"/>
    </row>
    <row r="16" spans="1:120" ht="15.75" customHeight="1">
      <c r="B16" s="568"/>
      <c r="C16" s="569"/>
      <c r="D16" s="370" t="s">
        <v>32</v>
      </c>
      <c r="E16" s="357">
        <f>SUM(E14:E15)</f>
        <v>0</v>
      </c>
      <c r="F16" s="357">
        <f>SUM(F14:F15)</f>
        <v>0</v>
      </c>
      <c r="G16" s="357">
        <f>SUM(G14:G15)</f>
        <v>0</v>
      </c>
      <c r="H16" s="357">
        <f>SUM(H14:H15)</f>
        <v>0</v>
      </c>
      <c r="I16" s="357">
        <f>SUM(I14:I15)</f>
        <v>0</v>
      </c>
      <c r="J16" s="357">
        <f t="shared" si="0"/>
        <v>0</v>
      </c>
      <c r="K16" s="357">
        <f>SUM(K14:K15)</f>
        <v>0</v>
      </c>
      <c r="L16" s="357">
        <f>SUM(L14:L15)</f>
        <v>0</v>
      </c>
      <c r="M16" s="361">
        <f>SUM(M14:M15)</f>
        <v>0</v>
      </c>
      <c r="N16" s="366">
        <f>N14+N15</f>
        <v>0</v>
      </c>
      <c r="O16" s="27"/>
      <c r="P16" s="27"/>
      <c r="R16" s="27"/>
      <c r="S16" s="27"/>
      <c r="DO16" s="6"/>
      <c r="DP16" s="6"/>
    </row>
    <row r="17" spans="2:120" ht="15.75" customHeight="1">
      <c r="B17" s="564" t="s">
        <v>173</v>
      </c>
      <c r="C17" s="565"/>
      <c r="D17" s="124" t="s">
        <v>31</v>
      </c>
      <c r="E17" s="193">
        <v>0</v>
      </c>
      <c r="F17" s="193">
        <v>0</v>
      </c>
      <c r="G17" s="116">
        <v>0</v>
      </c>
      <c r="H17" s="116">
        <v>0</v>
      </c>
      <c r="I17" s="116">
        <v>0</v>
      </c>
      <c r="J17" s="193">
        <f>G17+H17+I17</f>
        <v>0</v>
      </c>
      <c r="K17" s="193">
        <v>0</v>
      </c>
      <c r="L17" s="193">
        <v>0</v>
      </c>
      <c r="M17" s="193">
        <v>0</v>
      </c>
      <c r="N17" s="118">
        <f>E17+F17+J17+K17+L17+M17</f>
        <v>0</v>
      </c>
      <c r="O17" s="27"/>
      <c r="P17" s="27"/>
      <c r="R17" s="27"/>
      <c r="S17" s="27"/>
      <c r="DO17" s="6"/>
      <c r="DP17" s="6"/>
    </row>
    <row r="18" spans="2:120" ht="15.75" customHeight="1">
      <c r="B18" s="566"/>
      <c r="C18" s="567"/>
      <c r="D18" s="153" t="s">
        <v>244</v>
      </c>
      <c r="E18" s="194">
        <v>0</v>
      </c>
      <c r="F18" s="194">
        <v>0</v>
      </c>
      <c r="G18" s="120">
        <v>0</v>
      </c>
      <c r="H18" s="120">
        <v>0</v>
      </c>
      <c r="I18" s="120">
        <v>0</v>
      </c>
      <c r="J18" s="194">
        <f t="shared" si="0"/>
        <v>0</v>
      </c>
      <c r="K18" s="194">
        <v>0</v>
      </c>
      <c r="L18" s="194">
        <v>0</v>
      </c>
      <c r="M18" s="194">
        <v>0</v>
      </c>
      <c r="N18" s="122">
        <f>E18+F18+J18+K18+L18+M18</f>
        <v>0</v>
      </c>
      <c r="O18" s="27"/>
      <c r="P18" s="27"/>
      <c r="R18" s="27"/>
      <c r="S18" s="27"/>
      <c r="DO18" s="6"/>
      <c r="DP18" s="6"/>
    </row>
    <row r="19" spans="2:120" ht="15.75" customHeight="1">
      <c r="B19" s="568"/>
      <c r="C19" s="569"/>
      <c r="D19" s="370" t="s">
        <v>32</v>
      </c>
      <c r="E19" s="357">
        <f>SUM(E17:E18)</f>
        <v>0</v>
      </c>
      <c r="F19" s="357">
        <f>SUM(F17:F18)</f>
        <v>0</v>
      </c>
      <c r="G19" s="357">
        <f>SUM(G17:G18)</f>
        <v>0</v>
      </c>
      <c r="H19" s="357">
        <f>SUM(H17:H18)</f>
        <v>0</v>
      </c>
      <c r="I19" s="357">
        <f>SUM(I17:I18)</f>
        <v>0</v>
      </c>
      <c r="J19" s="357">
        <f t="shared" si="0"/>
        <v>0</v>
      </c>
      <c r="K19" s="357">
        <f>SUM(K17:K18)</f>
        <v>0</v>
      </c>
      <c r="L19" s="357">
        <f>SUM(L17:L18)</f>
        <v>0</v>
      </c>
      <c r="M19" s="361">
        <f>SUM(M17:M18)</f>
        <v>0</v>
      </c>
      <c r="N19" s="366">
        <f>N17+N18</f>
        <v>0</v>
      </c>
      <c r="O19" s="27"/>
      <c r="P19" s="27"/>
      <c r="R19" s="27"/>
      <c r="S19" s="27"/>
      <c r="DO19" s="6"/>
      <c r="DP19" s="6"/>
    </row>
    <row r="20" spans="2:120" ht="15.75" customHeight="1">
      <c r="B20" s="564" t="s">
        <v>360</v>
      </c>
      <c r="C20" s="565"/>
      <c r="D20" s="124" t="s">
        <v>31</v>
      </c>
      <c r="E20" s="193">
        <v>0</v>
      </c>
      <c r="F20" s="193">
        <v>0</v>
      </c>
      <c r="G20" s="116">
        <v>0</v>
      </c>
      <c r="H20" s="116">
        <v>0</v>
      </c>
      <c r="I20" s="116">
        <v>0</v>
      </c>
      <c r="J20" s="193">
        <f t="shared" si="0"/>
        <v>0</v>
      </c>
      <c r="K20" s="193">
        <v>0</v>
      </c>
      <c r="L20" s="193">
        <v>0</v>
      </c>
      <c r="M20" s="193">
        <v>0</v>
      </c>
      <c r="N20" s="118">
        <f>E20+F20+J20+K20+L20+M20</f>
        <v>0</v>
      </c>
      <c r="O20" s="27"/>
      <c r="P20" s="27"/>
      <c r="R20" s="27"/>
      <c r="S20" s="27"/>
      <c r="DO20" s="6"/>
      <c r="DP20" s="6"/>
    </row>
    <row r="21" spans="2:120" s="27" customFormat="1" ht="15.75" customHeight="1">
      <c r="B21" s="566"/>
      <c r="C21" s="567"/>
      <c r="D21" s="153" t="s">
        <v>244</v>
      </c>
      <c r="E21" s="194">
        <v>0</v>
      </c>
      <c r="F21" s="194">
        <v>0</v>
      </c>
      <c r="G21" s="120">
        <v>0</v>
      </c>
      <c r="H21" s="120">
        <v>0</v>
      </c>
      <c r="I21" s="120">
        <v>0</v>
      </c>
      <c r="J21" s="194">
        <f t="shared" si="0"/>
        <v>0</v>
      </c>
      <c r="K21" s="194">
        <v>0</v>
      </c>
      <c r="L21" s="194">
        <v>0</v>
      </c>
      <c r="M21" s="194">
        <v>0</v>
      </c>
      <c r="N21" s="122">
        <f>E21+F21+J21+K21+L21+M21</f>
        <v>0</v>
      </c>
    </row>
    <row r="22" spans="2:120" s="27" customFormat="1" ht="15.75" customHeight="1">
      <c r="B22" s="568"/>
      <c r="C22" s="569"/>
      <c r="D22" s="370" t="s">
        <v>32</v>
      </c>
      <c r="E22" s="357">
        <f>SUM(E20:E21)</f>
        <v>0</v>
      </c>
      <c r="F22" s="357">
        <f>SUM(F20:F21)</f>
        <v>0</v>
      </c>
      <c r="G22" s="357">
        <f>SUM(G20:G21)</f>
        <v>0</v>
      </c>
      <c r="H22" s="357">
        <f>SUM(H20:H21)</f>
        <v>0</v>
      </c>
      <c r="I22" s="357">
        <f>SUM(I20:I21)</f>
        <v>0</v>
      </c>
      <c r="J22" s="357">
        <f t="shared" si="0"/>
        <v>0</v>
      </c>
      <c r="K22" s="357">
        <f>SUM(K20:K21)</f>
        <v>0</v>
      </c>
      <c r="L22" s="357">
        <f>SUM(L20:L21)</f>
        <v>0</v>
      </c>
      <c r="M22" s="361">
        <f>SUM(M20:M21)</f>
        <v>0</v>
      </c>
      <c r="N22" s="366">
        <f>N20+N21</f>
        <v>0</v>
      </c>
    </row>
    <row r="23" spans="2:120" s="27" customFormat="1" ht="15.75" customHeight="1">
      <c r="B23" s="564" t="s">
        <v>361</v>
      </c>
      <c r="C23" s="565"/>
      <c r="D23" s="124" t="s">
        <v>31</v>
      </c>
      <c r="E23" s="193">
        <v>0</v>
      </c>
      <c r="F23" s="193">
        <v>0</v>
      </c>
      <c r="G23" s="116">
        <v>0</v>
      </c>
      <c r="H23" s="116">
        <v>0</v>
      </c>
      <c r="I23" s="116">
        <v>0</v>
      </c>
      <c r="J23" s="193">
        <f t="shared" si="0"/>
        <v>0</v>
      </c>
      <c r="K23" s="193">
        <v>0</v>
      </c>
      <c r="L23" s="193">
        <v>0</v>
      </c>
      <c r="M23" s="193">
        <v>0</v>
      </c>
      <c r="N23" s="118">
        <f>E23+F23+J23+K23+L23+M23</f>
        <v>0</v>
      </c>
    </row>
    <row r="24" spans="2:120" s="27" customFormat="1" ht="15.75" customHeight="1">
      <c r="B24" s="566"/>
      <c r="C24" s="567"/>
      <c r="D24" s="153" t="s">
        <v>244</v>
      </c>
      <c r="E24" s="194">
        <v>0</v>
      </c>
      <c r="F24" s="194">
        <v>0</v>
      </c>
      <c r="G24" s="120">
        <v>0</v>
      </c>
      <c r="H24" s="120">
        <v>0</v>
      </c>
      <c r="I24" s="120">
        <v>0</v>
      </c>
      <c r="J24" s="194">
        <f t="shared" si="0"/>
        <v>0</v>
      </c>
      <c r="K24" s="194">
        <v>0</v>
      </c>
      <c r="L24" s="194">
        <v>0</v>
      </c>
      <c r="M24" s="194">
        <v>0</v>
      </c>
      <c r="N24" s="122">
        <f>E24+F24+J24+K24+L24+M24</f>
        <v>0</v>
      </c>
    </row>
    <row r="25" spans="2:120" s="27" customFormat="1" ht="15.75" customHeight="1">
      <c r="B25" s="568"/>
      <c r="C25" s="569"/>
      <c r="D25" s="370" t="s">
        <v>32</v>
      </c>
      <c r="E25" s="357">
        <f>SUM(E23:E24)</f>
        <v>0</v>
      </c>
      <c r="F25" s="357">
        <f>SUM(F23:F24)</f>
        <v>0</v>
      </c>
      <c r="G25" s="357">
        <f>SUM(G23:G24)</f>
        <v>0</v>
      </c>
      <c r="H25" s="357">
        <f>SUM(H23:H24)</f>
        <v>0</v>
      </c>
      <c r="I25" s="357">
        <f>SUM(I23:I24)</f>
        <v>0</v>
      </c>
      <c r="J25" s="357">
        <f t="shared" si="0"/>
        <v>0</v>
      </c>
      <c r="K25" s="357">
        <f>SUM(K23:K24)</f>
        <v>0</v>
      </c>
      <c r="L25" s="357">
        <f>SUM(L23:L24)</f>
        <v>0</v>
      </c>
      <c r="M25" s="361">
        <f>SUM(M23:M24)</f>
        <v>0</v>
      </c>
      <c r="N25" s="366">
        <f>N23+N24</f>
        <v>0</v>
      </c>
    </row>
    <row r="26" spans="2:120" s="27" customFormat="1" ht="15.75" customHeight="1">
      <c r="B26" s="564" t="s">
        <v>362</v>
      </c>
      <c r="C26" s="565"/>
      <c r="D26" s="124" t="s">
        <v>31</v>
      </c>
      <c r="E26" s="193">
        <v>0</v>
      </c>
      <c r="F26" s="193">
        <v>0</v>
      </c>
      <c r="G26" s="116">
        <v>0</v>
      </c>
      <c r="H26" s="116">
        <v>0</v>
      </c>
      <c r="I26" s="116">
        <v>0</v>
      </c>
      <c r="J26" s="193">
        <f t="shared" si="0"/>
        <v>0</v>
      </c>
      <c r="K26" s="193">
        <v>0</v>
      </c>
      <c r="L26" s="193">
        <v>0</v>
      </c>
      <c r="M26" s="193">
        <v>0</v>
      </c>
      <c r="N26" s="118">
        <f>E26+F26+J26+K26+L26+M26</f>
        <v>0</v>
      </c>
    </row>
    <row r="27" spans="2:120" s="27" customFormat="1" ht="15.75" customHeight="1">
      <c r="B27" s="566"/>
      <c r="C27" s="567"/>
      <c r="D27" s="153" t="s">
        <v>244</v>
      </c>
      <c r="E27" s="194">
        <v>0</v>
      </c>
      <c r="F27" s="194">
        <v>0</v>
      </c>
      <c r="G27" s="120">
        <v>0</v>
      </c>
      <c r="H27" s="120">
        <v>0</v>
      </c>
      <c r="I27" s="120">
        <v>0</v>
      </c>
      <c r="J27" s="194">
        <f t="shared" si="0"/>
        <v>0</v>
      </c>
      <c r="K27" s="194">
        <v>0</v>
      </c>
      <c r="L27" s="194">
        <v>0</v>
      </c>
      <c r="M27" s="194">
        <v>0</v>
      </c>
      <c r="N27" s="122">
        <f>E27+F27+J27+K27+L27+M27</f>
        <v>0</v>
      </c>
    </row>
    <row r="28" spans="2:120" s="27" customFormat="1" ht="15.75" customHeight="1">
      <c r="B28" s="568"/>
      <c r="C28" s="569"/>
      <c r="D28" s="370" t="s">
        <v>32</v>
      </c>
      <c r="E28" s="357">
        <f>SUM(E26:E27)</f>
        <v>0</v>
      </c>
      <c r="F28" s="357">
        <f>SUM(F26:F27)</f>
        <v>0</v>
      </c>
      <c r="G28" s="357">
        <f>SUM(G26:G27)</f>
        <v>0</v>
      </c>
      <c r="H28" s="357">
        <f>SUM(H26:H27)</f>
        <v>0</v>
      </c>
      <c r="I28" s="357">
        <f>SUM(I26:I27)</f>
        <v>0</v>
      </c>
      <c r="J28" s="357">
        <f t="shared" si="0"/>
        <v>0</v>
      </c>
      <c r="K28" s="357">
        <f>SUM(K26:K27)</f>
        <v>0</v>
      </c>
      <c r="L28" s="357">
        <f>SUM(L26:L27)</f>
        <v>0</v>
      </c>
      <c r="M28" s="361">
        <f>SUM(M26:M27)</f>
        <v>0</v>
      </c>
      <c r="N28" s="366">
        <f>N26+N27</f>
        <v>0</v>
      </c>
    </row>
    <row r="29" spans="2:120" s="27" customFormat="1" ht="15.75" customHeight="1">
      <c r="B29" s="585" t="s">
        <v>430</v>
      </c>
      <c r="C29" s="565"/>
      <c r="D29" s="124" t="s">
        <v>31</v>
      </c>
      <c r="E29" s="193">
        <v>0</v>
      </c>
      <c r="F29" s="193">
        <v>0</v>
      </c>
      <c r="G29" s="116">
        <v>0</v>
      </c>
      <c r="H29" s="116">
        <v>0</v>
      </c>
      <c r="I29" s="116">
        <v>0</v>
      </c>
      <c r="J29" s="193">
        <f t="shared" si="0"/>
        <v>0</v>
      </c>
      <c r="K29" s="193">
        <v>0</v>
      </c>
      <c r="L29" s="193">
        <v>0</v>
      </c>
      <c r="M29" s="193">
        <v>0</v>
      </c>
      <c r="N29" s="118">
        <f>E29+F29+J29+K29+L29+M29</f>
        <v>0</v>
      </c>
    </row>
    <row r="30" spans="2:120" s="27" customFormat="1" ht="15.75" customHeight="1">
      <c r="B30" s="566"/>
      <c r="C30" s="567"/>
      <c r="D30" s="153" t="s">
        <v>244</v>
      </c>
      <c r="E30" s="194">
        <v>0</v>
      </c>
      <c r="F30" s="194">
        <v>0</v>
      </c>
      <c r="G30" s="120">
        <v>0</v>
      </c>
      <c r="H30" s="120">
        <v>0</v>
      </c>
      <c r="I30" s="120">
        <v>0</v>
      </c>
      <c r="J30" s="194">
        <f t="shared" si="0"/>
        <v>0</v>
      </c>
      <c r="K30" s="194">
        <v>0</v>
      </c>
      <c r="L30" s="194">
        <v>0</v>
      </c>
      <c r="M30" s="194">
        <v>0</v>
      </c>
      <c r="N30" s="122">
        <f>E30+F30+J30+K30+L30+M30</f>
        <v>0</v>
      </c>
    </row>
    <row r="31" spans="2:120" s="27" customFormat="1" ht="15.75" customHeight="1">
      <c r="B31" s="568"/>
      <c r="C31" s="569"/>
      <c r="D31" s="370" t="s">
        <v>32</v>
      </c>
      <c r="E31" s="357">
        <f>SUM(E29:E30)</f>
        <v>0</v>
      </c>
      <c r="F31" s="357">
        <f>SUM(F29:F30)</f>
        <v>0</v>
      </c>
      <c r="G31" s="357">
        <f>SUM(G29:G30)</f>
        <v>0</v>
      </c>
      <c r="H31" s="357">
        <f>SUM(H29:H30)</f>
        <v>0</v>
      </c>
      <c r="I31" s="357">
        <f>SUM(I29:I30)</f>
        <v>0</v>
      </c>
      <c r="J31" s="357">
        <f t="shared" si="0"/>
        <v>0</v>
      </c>
      <c r="K31" s="357">
        <f>SUM(K29:K30)</f>
        <v>0</v>
      </c>
      <c r="L31" s="357">
        <f>SUM(L29:L30)</f>
        <v>0</v>
      </c>
      <c r="M31" s="361">
        <f>SUM(M29:M30)</f>
        <v>0</v>
      </c>
      <c r="N31" s="366">
        <f>N29+N30</f>
        <v>0</v>
      </c>
    </row>
    <row r="32" spans="2:120" s="27" customFormat="1" ht="15.75" customHeight="1">
      <c r="B32" s="585" t="s">
        <v>429</v>
      </c>
      <c r="C32" s="565"/>
      <c r="D32" s="124" t="s">
        <v>31</v>
      </c>
      <c r="E32" s="193">
        <v>0</v>
      </c>
      <c r="F32" s="193">
        <v>0</v>
      </c>
      <c r="G32" s="116">
        <v>0</v>
      </c>
      <c r="H32" s="116">
        <v>0</v>
      </c>
      <c r="I32" s="116">
        <v>0</v>
      </c>
      <c r="J32" s="193">
        <f t="shared" si="0"/>
        <v>0</v>
      </c>
      <c r="K32" s="193">
        <v>0</v>
      </c>
      <c r="L32" s="193">
        <v>0</v>
      </c>
      <c r="M32" s="193">
        <v>0</v>
      </c>
      <c r="N32" s="118">
        <f>E32+F32+J32+K32+L32+M32</f>
        <v>0</v>
      </c>
    </row>
    <row r="33" spans="2:25" ht="15.75" customHeight="1">
      <c r="B33" s="566"/>
      <c r="C33" s="567"/>
      <c r="D33" s="153" t="s">
        <v>244</v>
      </c>
      <c r="E33" s="194">
        <v>0</v>
      </c>
      <c r="F33" s="194">
        <v>0</v>
      </c>
      <c r="G33" s="120">
        <v>0</v>
      </c>
      <c r="H33" s="120">
        <v>0</v>
      </c>
      <c r="I33" s="120">
        <v>0</v>
      </c>
      <c r="J33" s="194">
        <f t="shared" si="0"/>
        <v>0</v>
      </c>
      <c r="K33" s="194">
        <v>0</v>
      </c>
      <c r="L33" s="194">
        <v>0</v>
      </c>
      <c r="M33" s="194">
        <v>0</v>
      </c>
      <c r="N33" s="122">
        <f>E33+F33+J33+K33+L33+M33</f>
        <v>0</v>
      </c>
      <c r="O33" s="27"/>
      <c r="P33" s="27"/>
      <c r="R33" s="27"/>
      <c r="S33" s="27"/>
    </row>
    <row r="34" spans="2:25" ht="15.75" customHeight="1">
      <c r="B34" s="568"/>
      <c r="C34" s="569"/>
      <c r="D34" s="370" t="s">
        <v>32</v>
      </c>
      <c r="E34" s="357">
        <f>SUM(E32:E33)</f>
        <v>0</v>
      </c>
      <c r="F34" s="357">
        <f>SUM(F32:F33)</f>
        <v>0</v>
      </c>
      <c r="G34" s="357">
        <f>SUM(G32:G33)</f>
        <v>0</v>
      </c>
      <c r="H34" s="357">
        <f>SUM(H32:H33)</f>
        <v>0</v>
      </c>
      <c r="I34" s="357">
        <f>SUM(I32:I33)</f>
        <v>0</v>
      </c>
      <c r="J34" s="357">
        <f t="shared" si="0"/>
        <v>0</v>
      </c>
      <c r="K34" s="357">
        <f>SUM(K32:K33)</f>
        <v>0</v>
      </c>
      <c r="L34" s="357">
        <f>SUM(L32:L33)</f>
        <v>0</v>
      </c>
      <c r="M34" s="361">
        <f>SUM(M32:M33)</f>
        <v>0</v>
      </c>
      <c r="N34" s="366">
        <f>N32+N33</f>
        <v>0</v>
      </c>
      <c r="O34" s="27"/>
      <c r="P34" s="27"/>
      <c r="R34" s="27"/>
      <c r="S34" s="27"/>
    </row>
    <row r="35" spans="2:25" ht="15.75" customHeight="1">
      <c r="B35" s="585" t="s">
        <v>153</v>
      </c>
      <c r="C35" s="565"/>
      <c r="D35" s="124" t="s">
        <v>31</v>
      </c>
      <c r="E35" s="193">
        <v>0</v>
      </c>
      <c r="F35" s="193">
        <v>0</v>
      </c>
      <c r="G35" s="116">
        <v>0</v>
      </c>
      <c r="H35" s="116">
        <v>0</v>
      </c>
      <c r="I35" s="116">
        <v>0</v>
      </c>
      <c r="J35" s="193">
        <f t="shared" si="0"/>
        <v>0</v>
      </c>
      <c r="K35" s="193">
        <v>0</v>
      </c>
      <c r="L35" s="193">
        <v>0</v>
      </c>
      <c r="M35" s="193">
        <v>0</v>
      </c>
      <c r="N35" s="118">
        <f>E35+F35+J35+K35+L35+M35</f>
        <v>0</v>
      </c>
      <c r="O35" s="27"/>
      <c r="P35" s="27"/>
      <c r="R35" s="27"/>
      <c r="S35" s="27"/>
    </row>
    <row r="36" spans="2:25" ht="15.75" customHeight="1">
      <c r="B36" s="566"/>
      <c r="C36" s="567"/>
      <c r="D36" s="153" t="s">
        <v>244</v>
      </c>
      <c r="E36" s="194">
        <v>0</v>
      </c>
      <c r="F36" s="194">
        <v>0</v>
      </c>
      <c r="G36" s="120">
        <v>0</v>
      </c>
      <c r="H36" s="120">
        <v>0</v>
      </c>
      <c r="I36" s="120">
        <v>0</v>
      </c>
      <c r="J36" s="194">
        <f t="shared" si="0"/>
        <v>0</v>
      </c>
      <c r="K36" s="194">
        <v>0</v>
      </c>
      <c r="L36" s="194">
        <v>0</v>
      </c>
      <c r="M36" s="194">
        <v>0</v>
      </c>
      <c r="N36" s="122">
        <f>E36+F36+J36+K36+L36+M36</f>
        <v>0</v>
      </c>
      <c r="O36" s="27"/>
      <c r="P36" s="27"/>
      <c r="R36" s="27"/>
      <c r="S36" s="27"/>
    </row>
    <row r="37" spans="2:25" ht="15.75" customHeight="1">
      <c r="B37" s="568"/>
      <c r="C37" s="569"/>
      <c r="D37" s="370" t="s">
        <v>32</v>
      </c>
      <c r="E37" s="357">
        <f>SUM(E35:E36)</f>
        <v>0</v>
      </c>
      <c r="F37" s="357">
        <f>SUM(F35:F36)</f>
        <v>0</v>
      </c>
      <c r="G37" s="357">
        <f>SUM(G35:G36)</f>
        <v>0</v>
      </c>
      <c r="H37" s="357">
        <f>SUM(H35:H36)</f>
        <v>0</v>
      </c>
      <c r="I37" s="357">
        <f>SUM(I35:I36)</f>
        <v>0</v>
      </c>
      <c r="J37" s="357">
        <f t="shared" si="0"/>
        <v>0</v>
      </c>
      <c r="K37" s="357">
        <f>SUM(K35:K36)</f>
        <v>0</v>
      </c>
      <c r="L37" s="357">
        <f>SUM(L35:L36)</f>
        <v>0</v>
      </c>
      <c r="M37" s="361">
        <f>SUM(M35:M36)</f>
        <v>0</v>
      </c>
      <c r="N37" s="366">
        <f>N35+N36</f>
        <v>0</v>
      </c>
      <c r="O37" s="27"/>
      <c r="P37" s="27"/>
      <c r="R37" s="27"/>
      <c r="S37" s="27"/>
    </row>
    <row r="38" spans="2:25" ht="15.75" customHeight="1">
      <c r="B38" s="564" t="s">
        <v>163</v>
      </c>
      <c r="C38" s="565"/>
      <c r="D38" s="124" t="s">
        <v>31</v>
      </c>
      <c r="E38" s="193">
        <v>0</v>
      </c>
      <c r="F38" s="193">
        <v>0</v>
      </c>
      <c r="G38" s="116">
        <v>0</v>
      </c>
      <c r="H38" s="116">
        <v>0</v>
      </c>
      <c r="I38" s="116">
        <v>0</v>
      </c>
      <c r="J38" s="193">
        <f>G38+H38+I38</f>
        <v>0</v>
      </c>
      <c r="K38" s="193">
        <v>0</v>
      </c>
      <c r="L38" s="193">
        <v>0</v>
      </c>
      <c r="M38" s="193">
        <v>0</v>
      </c>
      <c r="N38" s="118">
        <f>E38+F38+J38+K38+L38+M38</f>
        <v>0</v>
      </c>
      <c r="O38" s="27"/>
      <c r="P38" s="27"/>
      <c r="R38" s="27"/>
      <c r="S38" s="27"/>
    </row>
    <row r="39" spans="2:25" ht="15.75" customHeight="1">
      <c r="B39" s="566"/>
      <c r="C39" s="567"/>
      <c r="D39" s="153" t="s">
        <v>244</v>
      </c>
      <c r="E39" s="194">
        <v>0</v>
      </c>
      <c r="F39" s="194">
        <v>0</v>
      </c>
      <c r="G39" s="120">
        <v>0</v>
      </c>
      <c r="H39" s="120">
        <v>0</v>
      </c>
      <c r="I39" s="120">
        <v>0</v>
      </c>
      <c r="J39" s="194">
        <f>G39+H39+I39</f>
        <v>0</v>
      </c>
      <c r="K39" s="194">
        <v>0</v>
      </c>
      <c r="L39" s="194">
        <v>0</v>
      </c>
      <c r="M39" s="194">
        <v>0</v>
      </c>
      <c r="N39" s="122">
        <f>E39+F39+J39+K39+L39+M39</f>
        <v>0</v>
      </c>
      <c r="O39" s="27"/>
      <c r="P39" s="27"/>
      <c r="R39" s="27"/>
      <c r="S39" s="27"/>
    </row>
    <row r="40" spans="2:25" ht="15.75" customHeight="1">
      <c r="B40" s="568"/>
      <c r="C40" s="569"/>
      <c r="D40" s="370" t="s">
        <v>32</v>
      </c>
      <c r="E40" s="357">
        <f>SUM(E38:E39)</f>
        <v>0</v>
      </c>
      <c r="F40" s="357">
        <f>SUM(F38:F39)</f>
        <v>0</v>
      </c>
      <c r="G40" s="357">
        <f>SUM(G38:G39)</f>
        <v>0</v>
      </c>
      <c r="H40" s="357">
        <f>SUM(H38:H39)</f>
        <v>0</v>
      </c>
      <c r="I40" s="357">
        <f>SUM(I38:I39)</f>
        <v>0</v>
      </c>
      <c r="J40" s="357">
        <f>G40+H40+I40</f>
        <v>0</v>
      </c>
      <c r="K40" s="357">
        <f>SUM(K38:K39)</f>
        <v>0</v>
      </c>
      <c r="L40" s="357">
        <f>SUM(L38:L39)</f>
        <v>0</v>
      </c>
      <c r="M40" s="361">
        <f>SUM(M38:M39)</f>
        <v>0</v>
      </c>
      <c r="N40" s="366">
        <f>N38+N39</f>
        <v>0</v>
      </c>
      <c r="O40" s="27"/>
      <c r="P40" s="27"/>
      <c r="R40" s="27"/>
      <c r="S40" s="27"/>
    </row>
    <row r="41" spans="2:25" ht="15.75" customHeight="1">
      <c r="B41" s="579" t="s">
        <v>30</v>
      </c>
      <c r="C41" s="580"/>
      <c r="D41" s="154" t="s">
        <v>31</v>
      </c>
      <c r="E41" s="118">
        <f t="shared" ref="E41:M41" si="1">E8+E11+E14+E17+E20+E23+E26+E29+E32+E35+E38</f>
        <v>0</v>
      </c>
      <c r="F41" s="118">
        <f t="shared" si="1"/>
        <v>0</v>
      </c>
      <c r="G41" s="127">
        <f t="shared" si="1"/>
        <v>0</v>
      </c>
      <c r="H41" s="127">
        <f t="shared" si="1"/>
        <v>0</v>
      </c>
      <c r="I41" s="127">
        <f t="shared" si="1"/>
        <v>0</v>
      </c>
      <c r="J41" s="118">
        <f t="shared" si="1"/>
        <v>0</v>
      </c>
      <c r="K41" s="118">
        <f t="shared" si="1"/>
        <v>0</v>
      </c>
      <c r="L41" s="118">
        <f t="shared" si="1"/>
        <v>0</v>
      </c>
      <c r="M41" s="118">
        <f t="shared" si="1"/>
        <v>0</v>
      </c>
      <c r="N41" s="118">
        <f>E41+F41+J41+K41+L41+M41</f>
        <v>0</v>
      </c>
      <c r="O41" s="27"/>
      <c r="P41" s="27"/>
      <c r="R41" s="27"/>
      <c r="S41" s="27"/>
    </row>
    <row r="42" spans="2:25" ht="15.75" customHeight="1">
      <c r="B42" s="581"/>
      <c r="C42" s="582"/>
      <c r="D42" s="155" t="s">
        <v>244</v>
      </c>
      <c r="E42" s="122">
        <f t="shared" ref="E42:M42" si="2">E9+E12+E15+E18+E21+E24+E27+E30+E33+E36+E39</f>
        <v>0</v>
      </c>
      <c r="F42" s="122">
        <f t="shared" si="2"/>
        <v>0</v>
      </c>
      <c r="G42" s="129">
        <f t="shared" si="2"/>
        <v>0</v>
      </c>
      <c r="H42" s="129">
        <f t="shared" si="2"/>
        <v>0</v>
      </c>
      <c r="I42" s="129">
        <f t="shared" si="2"/>
        <v>0</v>
      </c>
      <c r="J42" s="122">
        <f t="shared" si="2"/>
        <v>0</v>
      </c>
      <c r="K42" s="122">
        <f t="shared" si="2"/>
        <v>0</v>
      </c>
      <c r="L42" s="122">
        <f t="shared" si="2"/>
        <v>0</v>
      </c>
      <c r="M42" s="122">
        <f t="shared" si="2"/>
        <v>0</v>
      </c>
      <c r="N42" s="122">
        <f>E42+F42+J42+K42+L42+M42</f>
        <v>0</v>
      </c>
      <c r="O42" s="27"/>
      <c r="P42" s="27"/>
      <c r="R42" s="27"/>
      <c r="S42" s="27"/>
    </row>
    <row r="43" spans="2:25" ht="15.75" customHeight="1">
      <c r="B43" s="583"/>
      <c r="C43" s="584"/>
      <c r="D43" s="371" t="s">
        <v>32</v>
      </c>
      <c r="E43" s="362">
        <f>SUM(E41:E42)</f>
        <v>0</v>
      </c>
      <c r="F43" s="362">
        <f>SUM(F41:F42)</f>
        <v>0</v>
      </c>
      <c r="G43" s="362">
        <f>SUM(G41:G42)</f>
        <v>0</v>
      </c>
      <c r="H43" s="362">
        <f>SUM(H41:H42)</f>
        <v>0</v>
      </c>
      <c r="I43" s="362">
        <f>SUM(I41:I42)</f>
        <v>0</v>
      </c>
      <c r="J43" s="362">
        <f t="shared" si="0"/>
        <v>0</v>
      </c>
      <c r="K43" s="362">
        <f>SUM(K41:K42)</f>
        <v>0</v>
      </c>
      <c r="L43" s="362">
        <f>SUM(L41:L42)</f>
        <v>0</v>
      </c>
      <c r="M43" s="366">
        <f>SUM(M41:M42)</f>
        <v>0</v>
      </c>
      <c r="N43" s="366">
        <f>N41+N42</f>
        <v>0</v>
      </c>
      <c r="O43" s="27"/>
      <c r="P43" s="27"/>
      <c r="R43" s="27"/>
      <c r="S43" s="27"/>
    </row>
    <row r="44" spans="2:25" ht="15.7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R44" s="27"/>
      <c r="S44" s="27"/>
    </row>
    <row r="45" spans="2:25" ht="15.7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R45" s="27"/>
      <c r="S45" s="27"/>
    </row>
    <row r="46" spans="2:25" ht="15.7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R46" s="27"/>
      <c r="S46" s="27"/>
    </row>
    <row r="47" spans="2:25" ht="15.7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R47" s="27"/>
      <c r="S47" s="27"/>
      <c r="Y47" s="27" t="s">
        <v>112</v>
      </c>
    </row>
    <row r="48" spans="2:25" ht="15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R48" s="27"/>
      <c r="S48" s="27"/>
    </row>
    <row r="49" spans="2:19" ht="15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R49" s="27"/>
      <c r="S49" s="27"/>
    </row>
    <row r="50" spans="2:19" ht="15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R50" s="27"/>
      <c r="S50" s="27"/>
    </row>
    <row r="51" spans="2:19" ht="15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R51" s="27"/>
      <c r="S51" s="27"/>
    </row>
    <row r="52" spans="2:19" ht="15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R52" s="27"/>
      <c r="S52" s="27"/>
    </row>
    <row r="53" spans="2:19" ht="15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R53" s="27"/>
      <c r="S53" s="27"/>
    </row>
    <row r="54" spans="2:19" ht="15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R54" s="27"/>
      <c r="S54" s="27"/>
    </row>
    <row r="55" spans="2:19" ht="15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R55" s="27"/>
      <c r="S55" s="27"/>
    </row>
    <row r="56" spans="2:19" ht="15.7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R56" s="27"/>
      <c r="S56" s="27"/>
    </row>
    <row r="57" spans="2:19" ht="15.7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R57" s="27"/>
      <c r="S57" s="27"/>
    </row>
    <row r="58" spans="2:19" ht="15.7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R58" s="27"/>
      <c r="S58" s="27"/>
    </row>
    <row r="59" spans="2:19" ht="15.7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R59" s="27"/>
      <c r="S59" s="27"/>
    </row>
    <row r="60" spans="2:19" ht="15.7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R60" s="27"/>
      <c r="S60" s="27"/>
    </row>
    <row r="61" spans="2:19" ht="15.7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R61" s="27"/>
      <c r="S61" s="27"/>
    </row>
    <row r="62" spans="2:19" ht="15.7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R62" s="27"/>
      <c r="S62" s="27"/>
    </row>
    <row r="63" spans="2:19" ht="15.7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R63" s="27"/>
      <c r="S63" s="27"/>
    </row>
    <row r="64" spans="2:19" ht="15.7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R64" s="27"/>
      <c r="S64" s="27"/>
    </row>
    <row r="65" spans="2:19" ht="15.7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R65" s="27"/>
      <c r="S65" s="27"/>
    </row>
    <row r="66" spans="2:19" ht="15.7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R66" s="27"/>
      <c r="S66" s="27"/>
    </row>
    <row r="67" spans="2:19" ht="15.7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R67" s="27"/>
      <c r="S67" s="27"/>
    </row>
    <row r="68" spans="2:19" ht="15.7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R68" s="27"/>
      <c r="S68" s="27"/>
    </row>
    <row r="69" spans="2:19" ht="15.7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R69" s="27"/>
      <c r="S69" s="27"/>
    </row>
    <row r="70" spans="2:19" ht="15.7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R70" s="27"/>
      <c r="S70" s="27"/>
    </row>
    <row r="71" spans="2:19" ht="15.7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R71" s="27"/>
      <c r="S71" s="27"/>
    </row>
    <row r="72" spans="2:19" ht="15.7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R72" s="27"/>
      <c r="S72" s="27"/>
    </row>
    <row r="73" spans="2:19" ht="15.75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R73" s="27"/>
      <c r="S73" s="27"/>
    </row>
    <row r="74" spans="2:19" ht="15.7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R74" s="27"/>
      <c r="S74" s="27"/>
    </row>
    <row r="75" spans="2:19" ht="15.7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R75" s="27"/>
      <c r="S75" s="27"/>
    </row>
    <row r="76" spans="2:19" ht="15.7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R76" s="27"/>
      <c r="S76" s="27"/>
    </row>
    <row r="77" spans="2:19" ht="15.7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R77" s="27"/>
      <c r="S77" s="27"/>
    </row>
    <row r="78" spans="2:19" ht="15.7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R78" s="27"/>
      <c r="S78" s="27"/>
    </row>
    <row r="79" spans="2:19" ht="15.75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R79" s="27"/>
      <c r="S79" s="27"/>
    </row>
    <row r="80" spans="2:19" ht="15.75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R80" s="27"/>
      <c r="S80" s="27"/>
    </row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pans="2:15" s="27" customFormat="1" ht="15.75" customHeight="1"/>
    <row r="450" spans="2:15" s="27" customFormat="1" ht="15.75" customHeight="1"/>
    <row r="451" spans="2:15" s="27" customFormat="1" ht="15.75" customHeight="1"/>
    <row r="452" spans="2:15" s="27" customFormat="1" ht="15.75" customHeight="1"/>
    <row r="453" spans="2:15" s="27" customFormat="1" ht="15.75" customHeight="1"/>
    <row r="454" spans="2:15" s="27" customFormat="1" ht="15.75" customHeight="1"/>
    <row r="455" spans="2:15" s="27" customFormat="1" ht="15.75" customHeight="1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5" s="27" customFormat="1" ht="15.75" customHeight="1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2:15" s="27" customFormat="1" ht="15.75" customHeight="1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2:15" s="27" customFormat="1" ht="15.75" customHeight="1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2:15" s="27" customFormat="1" ht="15.75" customHeight="1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2:15" s="27" customFormat="1" ht="15.75" customHeight="1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2:15" s="27" customFormat="1" ht="15.75" customHeight="1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2:15" s="27" customFormat="1" ht="15.75" customHeight="1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2:15" s="27" customFormat="1" ht="15.75" customHeight="1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2:15" s="27" customFormat="1" ht="15.75" customHeight="1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</sheetData>
  <sheetProtection algorithmName="SHA-512" hashValue="8xMAKgqqATzYgQEfJHzUKIJafqBFyXOyGKVVVBBx6o0AQXYyJ9U33oGkOK5RkFqMNxjPyPI2dwCe9FeT2R9uFQ==" saltValue="LVdM/uTLYI0HbDV5ismZsg==" spinCount="100000" sheet="1" objects="1" scenarios="1"/>
  <mergeCells count="21">
    <mergeCell ref="B26:C28"/>
    <mergeCell ref="B23:C25"/>
    <mergeCell ref="B14:C16"/>
    <mergeCell ref="B17:C19"/>
    <mergeCell ref="B20:C22"/>
    <mergeCell ref="B11:C13"/>
    <mergeCell ref="B4:O4"/>
    <mergeCell ref="K6:K7"/>
    <mergeCell ref="E6:E7"/>
    <mergeCell ref="B6:D7"/>
    <mergeCell ref="F6:F7"/>
    <mergeCell ref="M6:M7"/>
    <mergeCell ref="L6:L7"/>
    <mergeCell ref="N6:N7"/>
    <mergeCell ref="B8:C10"/>
    <mergeCell ref="G6:J6"/>
    <mergeCell ref="B41:C43"/>
    <mergeCell ref="B29:C31"/>
    <mergeCell ref="B32:C34"/>
    <mergeCell ref="B35:C37"/>
    <mergeCell ref="B38:C40"/>
  </mergeCells>
  <phoneticPr fontId="3" type="noConversion"/>
  <pageMargins left="0.70866141732283472" right="0.74803149606299213" top="0.875" bottom="0" header="0.51181102362204722" footer="0"/>
  <pageSetup scale="79" orientation="portrait" horizontalDpi="1200" verticalDpi="1200" r:id="rId1"/>
  <headerFooter alignWithMargins="0">
    <oddHeader xml:space="preserve">&amp;C&amp;11INSTITUTO SUPERIOR TÉCNICO — BALANÇO SOCIAL DE 2018
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9DE0"/>
    <pageSetUpPr autoPageBreaks="0"/>
  </sheetPr>
  <dimension ref="A1:DP464"/>
  <sheetViews>
    <sheetView showGridLines="0" showRowColHeaders="0" zoomScale="90" zoomScaleNormal="90" workbookViewId="0">
      <selection activeCell="K57" sqref="K57"/>
    </sheetView>
  </sheetViews>
  <sheetFormatPr defaultColWidth="9.109375" defaultRowHeight="15.75" customHeight="1"/>
  <cols>
    <col min="1" max="1" width="3.33203125" style="27" customWidth="1"/>
    <col min="2" max="2" width="6.33203125" style="6" customWidth="1"/>
    <col min="3" max="3" width="35.6640625" style="6" customWidth="1"/>
    <col min="4" max="4" width="2.44140625" style="6" customWidth="1"/>
    <col min="5" max="15" width="6.33203125" style="6" customWidth="1"/>
    <col min="16" max="16" width="7.33203125" style="6" customWidth="1"/>
    <col min="17" max="17" width="2.88671875" style="27" customWidth="1"/>
    <col min="18" max="19" width="4.33203125" style="6" customWidth="1"/>
    <col min="20" max="120" width="9.109375" style="27"/>
    <col min="121" max="16384" width="9.109375" style="6"/>
  </cols>
  <sheetData>
    <row r="1" spans="1:120" ht="15.75" customHeight="1">
      <c r="B1" s="27"/>
      <c r="C1" s="27"/>
      <c r="D1" s="27"/>
      <c r="E1" s="27"/>
      <c r="F1" s="27"/>
      <c r="G1" s="27"/>
      <c r="H1" s="27"/>
      <c r="I1" s="27"/>
      <c r="J1" s="27"/>
      <c r="K1" s="137"/>
      <c r="L1" s="137"/>
      <c r="M1" s="137"/>
      <c r="N1" s="137"/>
      <c r="O1" s="27"/>
      <c r="P1" s="27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6"/>
      <c r="DN1" s="6"/>
      <c r="DO1" s="6"/>
      <c r="DP1" s="6"/>
    </row>
    <row r="2" spans="1:120" s="18" customFormat="1" ht="15.75" customHeight="1">
      <c r="A2" s="140"/>
      <c r="B2" s="102" t="s">
        <v>347</v>
      </c>
      <c r="C2" s="102"/>
      <c r="E2" s="140"/>
      <c r="F2" s="140"/>
      <c r="G2" s="140"/>
      <c r="H2" s="140"/>
      <c r="I2" s="140"/>
      <c r="J2" s="144"/>
      <c r="K2" s="140"/>
      <c r="L2" s="140"/>
      <c r="M2" s="140"/>
      <c r="N2" s="140"/>
      <c r="O2" s="140"/>
      <c r="P2" s="14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 t="s">
        <v>424</v>
      </c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</row>
    <row r="3" spans="1:120" ht="15.7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6"/>
      <c r="DN3" s="6"/>
      <c r="DO3" s="6"/>
      <c r="DP3" s="6"/>
    </row>
    <row r="4" spans="1:120" ht="27.9" customHeight="1">
      <c r="B4" s="535" t="s">
        <v>431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217"/>
      <c r="P4" s="217"/>
      <c r="R4" s="27"/>
      <c r="S4" s="27"/>
      <c r="DM4" s="6"/>
      <c r="DN4" s="6"/>
      <c r="DO4" s="6"/>
      <c r="DP4" s="6"/>
    </row>
    <row r="5" spans="1:120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7"/>
      <c r="S5" s="27"/>
      <c r="DM5" s="6"/>
      <c r="DN5" s="6"/>
      <c r="DO5" s="6"/>
      <c r="DP5" s="6"/>
    </row>
    <row r="6" spans="1:120" ht="15.75" customHeight="1">
      <c r="B6" s="586"/>
      <c r="C6" s="586"/>
      <c r="D6" s="587"/>
      <c r="E6" s="523" t="s">
        <v>155</v>
      </c>
      <c r="F6" s="523" t="s">
        <v>156</v>
      </c>
      <c r="G6" s="537" t="s">
        <v>159</v>
      </c>
      <c r="H6" s="538"/>
      <c r="I6" s="538"/>
      <c r="J6" s="539"/>
      <c r="K6" s="536" t="s">
        <v>29</v>
      </c>
      <c r="L6" s="523" t="s">
        <v>28</v>
      </c>
      <c r="M6" s="536" t="s">
        <v>66</v>
      </c>
      <c r="N6" s="577" t="s">
        <v>30</v>
      </c>
      <c r="O6" s="27"/>
      <c r="R6" s="27"/>
      <c r="S6" s="27"/>
      <c r="DK6" s="6"/>
      <c r="DL6" s="6"/>
      <c r="DM6" s="6"/>
      <c r="DN6" s="6"/>
      <c r="DO6" s="6"/>
      <c r="DP6" s="6"/>
    </row>
    <row r="7" spans="1:120" s="4" customFormat="1" ht="113.1" customHeight="1">
      <c r="A7" s="110"/>
      <c r="B7" s="588"/>
      <c r="C7" s="588"/>
      <c r="D7" s="589"/>
      <c r="E7" s="524"/>
      <c r="F7" s="524"/>
      <c r="G7" s="112" t="s">
        <v>79</v>
      </c>
      <c r="H7" s="112" t="s">
        <v>157</v>
      </c>
      <c r="I7" s="112" t="s">
        <v>158</v>
      </c>
      <c r="J7" s="114" t="s">
        <v>7</v>
      </c>
      <c r="K7" s="524"/>
      <c r="L7" s="524"/>
      <c r="M7" s="524"/>
      <c r="N7" s="59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</row>
    <row r="8" spans="1:120" ht="15.75" customHeight="1">
      <c r="B8" s="564" t="s">
        <v>164</v>
      </c>
      <c r="C8" s="565"/>
      <c r="D8" s="124" t="s">
        <v>31</v>
      </c>
      <c r="E8" s="193">
        <v>0</v>
      </c>
      <c r="F8" s="193">
        <v>0</v>
      </c>
      <c r="G8" s="116">
        <v>0</v>
      </c>
      <c r="H8" s="116">
        <v>0</v>
      </c>
      <c r="I8" s="116">
        <v>0</v>
      </c>
      <c r="J8" s="193">
        <f>G8+H8+I8</f>
        <v>0</v>
      </c>
      <c r="K8" s="193">
        <v>0</v>
      </c>
      <c r="L8" s="193">
        <v>0</v>
      </c>
      <c r="M8" s="193">
        <v>0</v>
      </c>
      <c r="N8" s="118">
        <f>E8+F8+J8+K8+L8+M8</f>
        <v>0</v>
      </c>
      <c r="O8" s="27"/>
      <c r="P8" s="27"/>
      <c r="R8" s="27"/>
      <c r="S8" s="27"/>
      <c r="DO8" s="6"/>
      <c r="DP8" s="6"/>
    </row>
    <row r="9" spans="1:120" ht="15.75" customHeight="1">
      <c r="B9" s="566"/>
      <c r="C9" s="567"/>
      <c r="D9" s="153" t="s">
        <v>244</v>
      </c>
      <c r="E9" s="194">
        <v>0</v>
      </c>
      <c r="F9" s="194">
        <v>0</v>
      </c>
      <c r="G9" s="120">
        <v>0</v>
      </c>
      <c r="H9" s="120">
        <v>0</v>
      </c>
      <c r="I9" s="120">
        <v>0</v>
      </c>
      <c r="J9" s="194">
        <f>G9+H9+I9</f>
        <v>0</v>
      </c>
      <c r="K9" s="194">
        <v>1</v>
      </c>
      <c r="L9" s="194">
        <v>0</v>
      </c>
      <c r="M9" s="194">
        <v>0</v>
      </c>
      <c r="N9" s="122">
        <f>E9+F9+J9+K9+L9+M9</f>
        <v>1</v>
      </c>
      <c r="O9" s="27"/>
      <c r="P9" s="27"/>
      <c r="R9" s="27"/>
      <c r="S9" s="27"/>
      <c r="DO9" s="6"/>
      <c r="DP9" s="6"/>
    </row>
    <row r="10" spans="1:120" ht="15.75" customHeight="1">
      <c r="B10" s="568"/>
      <c r="C10" s="569"/>
      <c r="D10" s="370" t="s">
        <v>32</v>
      </c>
      <c r="E10" s="357">
        <f t="shared" ref="E10:M10" si="0">SUM(E8:E9)</f>
        <v>0</v>
      </c>
      <c r="F10" s="357">
        <f t="shared" si="0"/>
        <v>0</v>
      </c>
      <c r="G10" s="357">
        <f t="shared" si="0"/>
        <v>0</v>
      </c>
      <c r="H10" s="357">
        <f t="shared" si="0"/>
        <v>0</v>
      </c>
      <c r="I10" s="357">
        <f t="shared" si="0"/>
        <v>0</v>
      </c>
      <c r="J10" s="357">
        <f t="shared" ref="J10:J34" si="1">G10+H10+I10</f>
        <v>0</v>
      </c>
      <c r="K10" s="357">
        <f t="shared" si="0"/>
        <v>1</v>
      </c>
      <c r="L10" s="357">
        <f t="shared" si="0"/>
        <v>0</v>
      </c>
      <c r="M10" s="361">
        <f t="shared" si="0"/>
        <v>0</v>
      </c>
      <c r="N10" s="366">
        <f>N8+N9</f>
        <v>1</v>
      </c>
      <c r="O10" s="27"/>
      <c r="P10" s="27"/>
      <c r="R10" s="27"/>
      <c r="S10" s="27"/>
      <c r="DO10" s="6"/>
      <c r="DP10" s="6"/>
    </row>
    <row r="11" spans="1:120" ht="15.75" customHeight="1">
      <c r="B11" s="564" t="s">
        <v>233</v>
      </c>
      <c r="C11" s="565"/>
      <c r="D11" s="124" t="s">
        <v>31</v>
      </c>
      <c r="E11" s="193">
        <v>0</v>
      </c>
      <c r="F11" s="193">
        <v>0</v>
      </c>
      <c r="G11" s="116">
        <v>0</v>
      </c>
      <c r="H11" s="116">
        <v>0</v>
      </c>
      <c r="I11" s="116">
        <v>0</v>
      </c>
      <c r="J11" s="193">
        <f>G11+H11+I11</f>
        <v>0</v>
      </c>
      <c r="K11" s="193">
        <v>12</v>
      </c>
      <c r="L11" s="193">
        <v>11</v>
      </c>
      <c r="M11" s="193">
        <v>0</v>
      </c>
      <c r="N11" s="118">
        <f>E11+F11+J11+K11+L11+M11</f>
        <v>23</v>
      </c>
      <c r="O11" s="27"/>
      <c r="P11" s="27"/>
      <c r="R11" s="27"/>
      <c r="S11" s="27"/>
      <c r="DO11" s="6"/>
      <c r="DP11" s="6"/>
    </row>
    <row r="12" spans="1:120" ht="15.75" customHeight="1">
      <c r="B12" s="566"/>
      <c r="C12" s="567"/>
      <c r="D12" s="153" t="s">
        <v>244</v>
      </c>
      <c r="E12" s="194">
        <v>0</v>
      </c>
      <c r="F12" s="194">
        <v>0</v>
      </c>
      <c r="G12" s="120">
        <v>0</v>
      </c>
      <c r="H12" s="120">
        <v>0</v>
      </c>
      <c r="I12" s="120">
        <v>0</v>
      </c>
      <c r="J12" s="194">
        <f>G12+H12+I12</f>
        <v>0</v>
      </c>
      <c r="K12" s="194">
        <v>8</v>
      </c>
      <c r="L12" s="194">
        <v>7</v>
      </c>
      <c r="M12" s="194">
        <v>0</v>
      </c>
      <c r="N12" s="122">
        <f>E12+F12+J12+K12+L12+M12</f>
        <v>15</v>
      </c>
      <c r="O12" s="27"/>
      <c r="P12" s="27"/>
      <c r="R12" s="27"/>
      <c r="S12" s="27"/>
      <c r="DO12" s="6"/>
      <c r="DP12" s="6"/>
    </row>
    <row r="13" spans="1:120" ht="15.75" customHeight="1">
      <c r="B13" s="568"/>
      <c r="C13" s="569"/>
      <c r="D13" s="370" t="s">
        <v>32</v>
      </c>
      <c r="E13" s="357">
        <f>SUM(E11:E12)</f>
        <v>0</v>
      </c>
      <c r="F13" s="357">
        <f>SUM(F11:F12)</f>
        <v>0</v>
      </c>
      <c r="G13" s="357">
        <f>SUM(G11:G12)</f>
        <v>0</v>
      </c>
      <c r="H13" s="357">
        <f>SUM(H11:H12)</f>
        <v>0</v>
      </c>
      <c r="I13" s="357">
        <f>SUM(I11:I12)</f>
        <v>0</v>
      </c>
      <c r="J13" s="357">
        <f>G13+H13+I13</f>
        <v>0</v>
      </c>
      <c r="K13" s="357">
        <f>SUM(K11:K12)</f>
        <v>20</v>
      </c>
      <c r="L13" s="357">
        <f>SUM(L11:L12)</f>
        <v>18</v>
      </c>
      <c r="M13" s="361">
        <f>SUM(M11:M12)</f>
        <v>0</v>
      </c>
      <c r="N13" s="366">
        <f>N11+N12</f>
        <v>38</v>
      </c>
      <c r="O13" s="27"/>
      <c r="P13" s="27"/>
      <c r="R13" s="27"/>
      <c r="S13" s="27"/>
      <c r="DO13" s="6"/>
      <c r="DP13" s="6"/>
    </row>
    <row r="14" spans="1:120" ht="15.75" customHeight="1">
      <c r="B14" s="564" t="s">
        <v>165</v>
      </c>
      <c r="C14" s="565"/>
      <c r="D14" s="124" t="s">
        <v>31</v>
      </c>
      <c r="E14" s="193">
        <v>0</v>
      </c>
      <c r="F14" s="193">
        <v>0</v>
      </c>
      <c r="G14" s="116">
        <v>0</v>
      </c>
      <c r="H14" s="116">
        <v>0</v>
      </c>
      <c r="I14" s="116">
        <v>0</v>
      </c>
      <c r="J14" s="193">
        <f>G14+H14+I14</f>
        <v>0</v>
      </c>
      <c r="K14" s="193">
        <v>7</v>
      </c>
      <c r="L14" s="193">
        <v>0</v>
      </c>
      <c r="M14" s="193">
        <v>0</v>
      </c>
      <c r="N14" s="118">
        <f>E14+F14+J14+K14+L14+M14</f>
        <v>7</v>
      </c>
      <c r="O14" s="27"/>
      <c r="P14" s="27"/>
      <c r="R14" s="27"/>
      <c r="S14" s="27"/>
      <c r="DO14" s="6"/>
      <c r="DP14" s="6"/>
    </row>
    <row r="15" spans="1:120" ht="15.75" customHeight="1">
      <c r="B15" s="566"/>
      <c r="C15" s="567"/>
      <c r="D15" s="153" t="s">
        <v>244</v>
      </c>
      <c r="E15" s="194">
        <v>0</v>
      </c>
      <c r="F15" s="194">
        <v>1</v>
      </c>
      <c r="G15" s="120">
        <v>1</v>
      </c>
      <c r="H15" s="120">
        <v>0</v>
      </c>
      <c r="I15" s="120">
        <v>0</v>
      </c>
      <c r="J15" s="194">
        <f>G15+H15+I15</f>
        <v>1</v>
      </c>
      <c r="K15" s="194">
        <v>0</v>
      </c>
      <c r="L15" s="194">
        <v>0</v>
      </c>
      <c r="M15" s="194">
        <v>0</v>
      </c>
      <c r="N15" s="122">
        <f>E15+F15+J15+K15+L15+M15</f>
        <v>2</v>
      </c>
      <c r="O15" s="27"/>
      <c r="P15" s="27"/>
      <c r="R15" s="27"/>
      <c r="S15" s="27"/>
      <c r="DO15" s="6"/>
      <c r="DP15" s="6"/>
    </row>
    <row r="16" spans="1:120" ht="15.75" customHeight="1">
      <c r="B16" s="568"/>
      <c r="C16" s="569"/>
      <c r="D16" s="370" t="s">
        <v>32</v>
      </c>
      <c r="E16" s="357">
        <f>SUM(E14:E15)</f>
        <v>0</v>
      </c>
      <c r="F16" s="357">
        <f>SUM(F14:F15)</f>
        <v>1</v>
      </c>
      <c r="G16" s="357">
        <f>SUM(G14:G15)</f>
        <v>1</v>
      </c>
      <c r="H16" s="357">
        <f>SUM(H14:H15)</f>
        <v>0</v>
      </c>
      <c r="I16" s="357">
        <f>SUM(I14:I15)</f>
        <v>0</v>
      </c>
      <c r="J16" s="357">
        <f t="shared" si="1"/>
        <v>1</v>
      </c>
      <c r="K16" s="357">
        <f>SUM(K14:K15)</f>
        <v>7</v>
      </c>
      <c r="L16" s="357">
        <f>SUM(L14:L15)</f>
        <v>0</v>
      </c>
      <c r="M16" s="361">
        <f>SUM(M14:M15)</f>
        <v>0</v>
      </c>
      <c r="N16" s="366">
        <f>N14+N15</f>
        <v>9</v>
      </c>
      <c r="O16" s="27"/>
      <c r="P16" s="27"/>
      <c r="R16" s="27"/>
      <c r="S16" s="27"/>
      <c r="DO16" s="6"/>
      <c r="DP16" s="6"/>
    </row>
    <row r="17" spans="2:120" ht="15.75" customHeight="1">
      <c r="B17" s="564" t="s">
        <v>113</v>
      </c>
      <c r="C17" s="565"/>
      <c r="D17" s="124" t="s">
        <v>31</v>
      </c>
      <c r="E17" s="193">
        <v>0</v>
      </c>
      <c r="F17" s="193">
        <v>0</v>
      </c>
      <c r="G17" s="116">
        <v>0</v>
      </c>
      <c r="H17" s="116">
        <v>0</v>
      </c>
      <c r="I17" s="116">
        <v>0</v>
      </c>
      <c r="J17" s="193">
        <f>G17+H17+I17</f>
        <v>0</v>
      </c>
      <c r="K17" s="193">
        <v>2</v>
      </c>
      <c r="L17" s="193">
        <v>0</v>
      </c>
      <c r="M17" s="193">
        <v>0</v>
      </c>
      <c r="N17" s="118">
        <f>E17+F17+J17+K17+L17+M17</f>
        <v>2</v>
      </c>
      <c r="O17" s="27"/>
      <c r="P17" s="27"/>
      <c r="R17" s="27"/>
      <c r="S17" s="27"/>
      <c r="DO17" s="6"/>
      <c r="DP17" s="6"/>
    </row>
    <row r="18" spans="2:120" ht="15.75" customHeight="1">
      <c r="B18" s="566"/>
      <c r="C18" s="567"/>
      <c r="D18" s="153" t="s">
        <v>244</v>
      </c>
      <c r="E18" s="194">
        <v>0</v>
      </c>
      <c r="F18" s="194">
        <v>0</v>
      </c>
      <c r="G18" s="120">
        <v>0</v>
      </c>
      <c r="H18" s="120">
        <v>0</v>
      </c>
      <c r="I18" s="120">
        <v>0</v>
      </c>
      <c r="J18" s="194">
        <f>G18+H18+I18</f>
        <v>0</v>
      </c>
      <c r="K18" s="194">
        <v>0</v>
      </c>
      <c r="L18" s="194">
        <v>0</v>
      </c>
      <c r="M18" s="194">
        <v>0</v>
      </c>
      <c r="N18" s="122">
        <f>E18+F18+J18+K18+L18+M18</f>
        <v>0</v>
      </c>
      <c r="O18" s="27"/>
      <c r="P18" s="27"/>
      <c r="R18" s="27"/>
      <c r="S18" s="27"/>
      <c r="DO18" s="6"/>
      <c r="DP18" s="6"/>
    </row>
    <row r="19" spans="2:120" ht="15.75" customHeight="1">
      <c r="B19" s="568"/>
      <c r="C19" s="569"/>
      <c r="D19" s="370" t="s">
        <v>32</v>
      </c>
      <c r="E19" s="357">
        <f>SUM(E17:E18)</f>
        <v>0</v>
      </c>
      <c r="F19" s="357">
        <f>SUM(F17:F18)</f>
        <v>0</v>
      </c>
      <c r="G19" s="357">
        <f>SUM(G17:G18)</f>
        <v>0</v>
      </c>
      <c r="H19" s="357">
        <f>SUM(H17:H18)</f>
        <v>0</v>
      </c>
      <c r="I19" s="357">
        <f>SUM(I17:I18)</f>
        <v>0</v>
      </c>
      <c r="J19" s="357">
        <f t="shared" si="1"/>
        <v>0</v>
      </c>
      <c r="K19" s="357">
        <f>SUM(K17:K18)</f>
        <v>2</v>
      </c>
      <c r="L19" s="357">
        <f>SUM(L17:L18)</f>
        <v>0</v>
      </c>
      <c r="M19" s="361">
        <f>SUM(M17:M18)</f>
        <v>0</v>
      </c>
      <c r="N19" s="366">
        <f>N17+N18</f>
        <v>2</v>
      </c>
      <c r="O19" s="27"/>
      <c r="P19" s="27"/>
      <c r="R19" s="27"/>
      <c r="S19" s="27"/>
      <c r="DO19" s="6"/>
      <c r="DP19" s="6"/>
    </row>
    <row r="20" spans="2:120" ht="15.75" customHeight="1">
      <c r="B20" s="564" t="s">
        <v>173</v>
      </c>
      <c r="C20" s="565"/>
      <c r="D20" s="124" t="s">
        <v>31</v>
      </c>
      <c r="E20" s="193">
        <v>0</v>
      </c>
      <c r="F20" s="193">
        <v>0</v>
      </c>
      <c r="G20" s="116">
        <v>1</v>
      </c>
      <c r="H20" s="116">
        <v>0</v>
      </c>
      <c r="I20" s="116">
        <v>0</v>
      </c>
      <c r="J20" s="193">
        <f>G20+H20+I20</f>
        <v>1</v>
      </c>
      <c r="K20" s="193">
        <v>0</v>
      </c>
      <c r="L20" s="193">
        <v>0</v>
      </c>
      <c r="M20" s="193">
        <v>0</v>
      </c>
      <c r="N20" s="118">
        <f>E20+F20+J20+K20+L20+M20</f>
        <v>1</v>
      </c>
      <c r="O20" s="27"/>
      <c r="P20" s="27"/>
      <c r="R20" s="27"/>
      <c r="S20" s="27"/>
      <c r="DO20" s="6"/>
      <c r="DP20" s="6"/>
    </row>
    <row r="21" spans="2:120" s="27" customFormat="1" ht="15.75" customHeight="1">
      <c r="B21" s="566"/>
      <c r="C21" s="567"/>
      <c r="D21" s="153" t="s">
        <v>244</v>
      </c>
      <c r="E21" s="194">
        <v>0</v>
      </c>
      <c r="F21" s="194">
        <v>0</v>
      </c>
      <c r="G21" s="120">
        <v>0</v>
      </c>
      <c r="H21" s="120">
        <v>0</v>
      </c>
      <c r="I21" s="120">
        <v>0</v>
      </c>
      <c r="J21" s="194">
        <f t="shared" si="1"/>
        <v>0</v>
      </c>
      <c r="K21" s="194">
        <v>0</v>
      </c>
      <c r="L21" s="194">
        <v>0</v>
      </c>
      <c r="M21" s="194">
        <v>0</v>
      </c>
      <c r="N21" s="122">
        <f>E21+F21+J21+K21+L21+M21</f>
        <v>0</v>
      </c>
    </row>
    <row r="22" spans="2:120" s="27" customFormat="1" ht="15.75" customHeight="1">
      <c r="B22" s="568"/>
      <c r="C22" s="569"/>
      <c r="D22" s="370" t="s">
        <v>32</v>
      </c>
      <c r="E22" s="357">
        <f>SUM(E20:E21)</f>
        <v>0</v>
      </c>
      <c r="F22" s="357">
        <f>SUM(F20:F21)</f>
        <v>0</v>
      </c>
      <c r="G22" s="357">
        <f>SUM(G20:G21)</f>
        <v>1</v>
      </c>
      <c r="H22" s="357">
        <f>SUM(H20:H21)</f>
        <v>0</v>
      </c>
      <c r="I22" s="357">
        <f>SUM(I20:I21)</f>
        <v>0</v>
      </c>
      <c r="J22" s="357">
        <f t="shared" si="1"/>
        <v>1</v>
      </c>
      <c r="K22" s="357">
        <f>SUM(K20:K21)</f>
        <v>0</v>
      </c>
      <c r="L22" s="357">
        <f>SUM(L20:L21)</f>
        <v>0</v>
      </c>
      <c r="M22" s="361">
        <f>SUM(M20:M21)</f>
        <v>0</v>
      </c>
      <c r="N22" s="366">
        <f>N20+N21</f>
        <v>1</v>
      </c>
    </row>
    <row r="23" spans="2:120" s="27" customFormat="1" ht="15.75" customHeight="1">
      <c r="B23" s="564" t="s">
        <v>234</v>
      </c>
      <c r="C23" s="565"/>
      <c r="D23" s="124" t="s">
        <v>31</v>
      </c>
      <c r="E23" s="193">
        <v>0</v>
      </c>
      <c r="F23" s="193">
        <v>0</v>
      </c>
      <c r="G23" s="116">
        <v>0</v>
      </c>
      <c r="H23" s="116">
        <v>0</v>
      </c>
      <c r="I23" s="116">
        <v>0</v>
      </c>
      <c r="J23" s="193">
        <f t="shared" si="1"/>
        <v>0</v>
      </c>
      <c r="K23" s="193">
        <v>0</v>
      </c>
      <c r="L23" s="193">
        <v>0</v>
      </c>
      <c r="M23" s="193">
        <v>0</v>
      </c>
      <c r="N23" s="118">
        <f>E23+F23+J23+K23+L23+M23</f>
        <v>0</v>
      </c>
    </row>
    <row r="24" spans="2:120" s="27" customFormat="1" ht="15.75" customHeight="1">
      <c r="B24" s="566"/>
      <c r="C24" s="567"/>
      <c r="D24" s="153" t="s">
        <v>244</v>
      </c>
      <c r="E24" s="194">
        <v>0</v>
      </c>
      <c r="F24" s="194">
        <v>0</v>
      </c>
      <c r="G24" s="120">
        <v>0</v>
      </c>
      <c r="H24" s="120">
        <v>0</v>
      </c>
      <c r="I24" s="120">
        <v>0</v>
      </c>
      <c r="J24" s="194">
        <f t="shared" si="1"/>
        <v>0</v>
      </c>
      <c r="K24" s="194">
        <v>0</v>
      </c>
      <c r="L24" s="194">
        <v>0</v>
      </c>
      <c r="M24" s="194">
        <v>0</v>
      </c>
      <c r="N24" s="122">
        <f>E24+F24+J24+K24+L24+M24</f>
        <v>0</v>
      </c>
    </row>
    <row r="25" spans="2:120" s="27" customFormat="1" ht="15.75" customHeight="1">
      <c r="B25" s="568"/>
      <c r="C25" s="569"/>
      <c r="D25" s="370" t="s">
        <v>32</v>
      </c>
      <c r="E25" s="357">
        <f>SUM(E23:E24)</f>
        <v>0</v>
      </c>
      <c r="F25" s="357">
        <f>SUM(F23:F24)</f>
        <v>0</v>
      </c>
      <c r="G25" s="357">
        <f>SUM(G23:G24)</f>
        <v>0</v>
      </c>
      <c r="H25" s="357">
        <f>SUM(H23:H24)</f>
        <v>0</v>
      </c>
      <c r="I25" s="357">
        <f>SUM(I23:I24)</f>
        <v>0</v>
      </c>
      <c r="J25" s="357">
        <f t="shared" si="1"/>
        <v>0</v>
      </c>
      <c r="K25" s="357">
        <f>SUM(K23:K24)</f>
        <v>0</v>
      </c>
      <c r="L25" s="357">
        <f>SUM(L23:L24)</f>
        <v>0</v>
      </c>
      <c r="M25" s="361">
        <f>SUM(M23:M24)</f>
        <v>0</v>
      </c>
      <c r="N25" s="366">
        <f>N23+N24</f>
        <v>0</v>
      </c>
    </row>
    <row r="26" spans="2:120" s="27" customFormat="1" ht="15.75" customHeight="1">
      <c r="B26" s="564" t="s">
        <v>235</v>
      </c>
      <c r="C26" s="565"/>
      <c r="D26" s="124" t="s">
        <v>31</v>
      </c>
      <c r="E26" s="193">
        <v>0</v>
      </c>
      <c r="F26" s="193">
        <v>0</v>
      </c>
      <c r="G26" s="116">
        <v>0</v>
      </c>
      <c r="H26" s="116">
        <v>0</v>
      </c>
      <c r="I26" s="116">
        <v>0</v>
      </c>
      <c r="J26" s="193">
        <f t="shared" si="1"/>
        <v>0</v>
      </c>
      <c r="K26" s="193">
        <v>0</v>
      </c>
      <c r="L26" s="193">
        <v>0</v>
      </c>
      <c r="M26" s="193">
        <v>0</v>
      </c>
      <c r="N26" s="118">
        <f>E26+F26+J26+K26+L26+M26</f>
        <v>0</v>
      </c>
    </row>
    <row r="27" spans="2:120" s="27" customFormat="1" ht="15.75" customHeight="1">
      <c r="B27" s="566"/>
      <c r="C27" s="567"/>
      <c r="D27" s="153" t="s">
        <v>244</v>
      </c>
      <c r="E27" s="194">
        <v>0</v>
      </c>
      <c r="F27" s="194">
        <v>0</v>
      </c>
      <c r="G27" s="120">
        <v>0</v>
      </c>
      <c r="H27" s="120">
        <v>0</v>
      </c>
      <c r="I27" s="120">
        <v>0</v>
      </c>
      <c r="J27" s="194">
        <f t="shared" si="1"/>
        <v>0</v>
      </c>
      <c r="K27" s="194">
        <v>0</v>
      </c>
      <c r="L27" s="194">
        <v>0</v>
      </c>
      <c r="M27" s="194">
        <v>0</v>
      </c>
      <c r="N27" s="122">
        <f>E27+F27+J27+K27+L27+M27</f>
        <v>0</v>
      </c>
    </row>
    <row r="28" spans="2:120" s="27" customFormat="1" ht="15.75" customHeight="1">
      <c r="B28" s="568"/>
      <c r="C28" s="569"/>
      <c r="D28" s="370" t="s">
        <v>32</v>
      </c>
      <c r="E28" s="357">
        <f>SUM(E26:E27)</f>
        <v>0</v>
      </c>
      <c r="F28" s="357">
        <f>SUM(F26:F27)</f>
        <v>0</v>
      </c>
      <c r="G28" s="357">
        <f>SUM(G26:G27)</f>
        <v>0</v>
      </c>
      <c r="H28" s="357">
        <f>SUM(H26:H27)</f>
        <v>0</v>
      </c>
      <c r="I28" s="357">
        <f>SUM(I26:I27)</f>
        <v>0</v>
      </c>
      <c r="J28" s="357">
        <f t="shared" si="1"/>
        <v>0</v>
      </c>
      <c r="K28" s="357">
        <f>SUM(K26:K27)</f>
        <v>0</v>
      </c>
      <c r="L28" s="357">
        <f>SUM(L26:L27)</f>
        <v>0</v>
      </c>
      <c r="M28" s="361">
        <f>SUM(M26:M27)</f>
        <v>0</v>
      </c>
      <c r="N28" s="366">
        <f>N26+N27</f>
        <v>0</v>
      </c>
    </row>
    <row r="29" spans="2:120" s="27" customFormat="1" ht="15.75" customHeight="1">
      <c r="B29" s="564" t="s">
        <v>236</v>
      </c>
      <c r="C29" s="565"/>
      <c r="D29" s="124" t="s">
        <v>31</v>
      </c>
      <c r="E29" s="193">
        <v>0</v>
      </c>
      <c r="F29" s="193">
        <v>0</v>
      </c>
      <c r="G29" s="116">
        <v>0</v>
      </c>
      <c r="H29" s="116">
        <v>0</v>
      </c>
      <c r="I29" s="116">
        <v>0</v>
      </c>
      <c r="J29" s="193">
        <f t="shared" si="1"/>
        <v>0</v>
      </c>
      <c r="K29" s="193">
        <v>4</v>
      </c>
      <c r="L29" s="193">
        <v>1</v>
      </c>
      <c r="M29" s="193">
        <v>0</v>
      </c>
      <c r="N29" s="118">
        <f>E29+F29+J29+K29+L29+M29</f>
        <v>5</v>
      </c>
    </row>
    <row r="30" spans="2:120" s="27" customFormat="1" ht="15.75" customHeight="1">
      <c r="B30" s="566"/>
      <c r="C30" s="567"/>
      <c r="D30" s="153" t="s">
        <v>244</v>
      </c>
      <c r="E30" s="194">
        <v>0</v>
      </c>
      <c r="F30" s="194">
        <v>0</v>
      </c>
      <c r="G30" s="120">
        <v>3</v>
      </c>
      <c r="H30" s="120">
        <v>0</v>
      </c>
      <c r="I30" s="120">
        <v>0</v>
      </c>
      <c r="J30" s="194">
        <f t="shared" si="1"/>
        <v>3</v>
      </c>
      <c r="K30" s="194">
        <v>2</v>
      </c>
      <c r="L30" s="194">
        <v>0</v>
      </c>
      <c r="M30" s="194">
        <v>0</v>
      </c>
      <c r="N30" s="122">
        <f>E30+F30+J30+K30+L30+M30</f>
        <v>5</v>
      </c>
    </row>
    <row r="31" spans="2:120" s="27" customFormat="1" ht="15.75" customHeight="1">
      <c r="B31" s="568"/>
      <c r="C31" s="569"/>
      <c r="D31" s="370" t="s">
        <v>32</v>
      </c>
      <c r="E31" s="357">
        <f>SUM(E29:E30)</f>
        <v>0</v>
      </c>
      <c r="F31" s="357">
        <f>SUM(F29:F30)</f>
        <v>0</v>
      </c>
      <c r="G31" s="357">
        <f>SUM(G29:G30)</f>
        <v>3</v>
      </c>
      <c r="H31" s="357">
        <f>SUM(H29:H30)</f>
        <v>0</v>
      </c>
      <c r="I31" s="357">
        <f>SUM(I29:I30)</f>
        <v>0</v>
      </c>
      <c r="J31" s="357">
        <f t="shared" si="1"/>
        <v>3</v>
      </c>
      <c r="K31" s="357">
        <f>SUM(K29:K30)</f>
        <v>6</v>
      </c>
      <c r="L31" s="357">
        <f>SUM(L29:L30)</f>
        <v>1</v>
      </c>
      <c r="M31" s="361">
        <f>SUM(M29:M30)</f>
        <v>0</v>
      </c>
      <c r="N31" s="366">
        <f>N29+N30</f>
        <v>10</v>
      </c>
    </row>
    <row r="32" spans="2:120" s="27" customFormat="1" ht="15.75" customHeight="1">
      <c r="B32" s="564" t="s">
        <v>237</v>
      </c>
      <c r="C32" s="565"/>
      <c r="D32" s="124" t="s">
        <v>31</v>
      </c>
      <c r="E32" s="193">
        <v>0</v>
      </c>
      <c r="F32" s="193">
        <v>0</v>
      </c>
      <c r="G32" s="116">
        <v>0</v>
      </c>
      <c r="H32" s="116">
        <v>0</v>
      </c>
      <c r="I32" s="116">
        <v>0</v>
      </c>
      <c r="J32" s="193">
        <f t="shared" si="1"/>
        <v>0</v>
      </c>
      <c r="K32" s="193">
        <v>0</v>
      </c>
      <c r="L32" s="193">
        <v>0</v>
      </c>
      <c r="M32" s="193">
        <v>0</v>
      </c>
      <c r="N32" s="118">
        <f>E32+F32+J32+K32+L32+M32</f>
        <v>0</v>
      </c>
    </row>
    <row r="33" spans="2:25" ht="15.75" customHeight="1">
      <c r="B33" s="566"/>
      <c r="C33" s="567"/>
      <c r="D33" s="153" t="s">
        <v>244</v>
      </c>
      <c r="E33" s="194">
        <v>0</v>
      </c>
      <c r="F33" s="194">
        <v>0</v>
      </c>
      <c r="G33" s="120">
        <v>0</v>
      </c>
      <c r="H33" s="120">
        <v>0</v>
      </c>
      <c r="I33" s="120">
        <v>0</v>
      </c>
      <c r="J33" s="194">
        <f t="shared" si="1"/>
        <v>0</v>
      </c>
      <c r="K33" s="194">
        <v>0</v>
      </c>
      <c r="L33" s="194">
        <v>0</v>
      </c>
      <c r="M33" s="194">
        <v>0</v>
      </c>
      <c r="N33" s="122">
        <f>E33+F33+J33+K33+L33+M33</f>
        <v>0</v>
      </c>
      <c r="O33" s="27"/>
      <c r="P33" s="27"/>
      <c r="R33" s="27"/>
      <c r="S33" s="27"/>
    </row>
    <row r="34" spans="2:25" ht="15.75" customHeight="1">
      <c r="B34" s="568"/>
      <c r="C34" s="569"/>
      <c r="D34" s="370" t="s">
        <v>32</v>
      </c>
      <c r="E34" s="357">
        <f>SUM(E32:E33)</f>
        <v>0</v>
      </c>
      <c r="F34" s="357">
        <f>SUM(F32:F33)</f>
        <v>0</v>
      </c>
      <c r="G34" s="357">
        <f>SUM(G32:G33)</f>
        <v>0</v>
      </c>
      <c r="H34" s="357">
        <f>SUM(H32:H33)</f>
        <v>0</v>
      </c>
      <c r="I34" s="357">
        <f>SUM(I32:I33)</f>
        <v>0</v>
      </c>
      <c r="J34" s="357">
        <f t="shared" si="1"/>
        <v>0</v>
      </c>
      <c r="K34" s="357">
        <f>SUM(K32:K33)</f>
        <v>0</v>
      </c>
      <c r="L34" s="357">
        <f>SUM(L32:L33)</f>
        <v>0</v>
      </c>
      <c r="M34" s="361">
        <f>SUM(M32:M33)</f>
        <v>0</v>
      </c>
      <c r="N34" s="366">
        <f>N32+N33</f>
        <v>0</v>
      </c>
      <c r="O34" s="27"/>
      <c r="P34" s="27"/>
      <c r="R34" s="27"/>
      <c r="S34" s="27"/>
    </row>
    <row r="35" spans="2:25" ht="15.75" customHeight="1">
      <c r="B35" s="585" t="s">
        <v>419</v>
      </c>
      <c r="C35" s="565"/>
      <c r="D35" s="124" t="s">
        <v>31</v>
      </c>
      <c r="E35" s="193">
        <v>0</v>
      </c>
      <c r="F35" s="193">
        <v>0</v>
      </c>
      <c r="G35" s="116">
        <v>0</v>
      </c>
      <c r="H35" s="116">
        <v>0</v>
      </c>
      <c r="I35" s="116">
        <v>0</v>
      </c>
      <c r="J35" s="193">
        <f t="shared" ref="J35:J51" si="2">G35+H35+I35</f>
        <v>0</v>
      </c>
      <c r="K35" s="193">
        <v>0</v>
      </c>
      <c r="L35" s="193">
        <v>0</v>
      </c>
      <c r="M35" s="193">
        <v>0</v>
      </c>
      <c r="N35" s="118">
        <f>E35+F35+J35+K35+L35+M35</f>
        <v>0</v>
      </c>
      <c r="O35" s="27"/>
      <c r="P35" s="27"/>
      <c r="R35" s="27"/>
      <c r="S35" s="27"/>
    </row>
    <row r="36" spans="2:25" ht="15.75" customHeight="1">
      <c r="B36" s="566"/>
      <c r="C36" s="567"/>
      <c r="D36" s="153" t="s">
        <v>244</v>
      </c>
      <c r="E36" s="194">
        <v>0</v>
      </c>
      <c r="F36" s="194">
        <v>0</v>
      </c>
      <c r="G36" s="120">
        <v>0</v>
      </c>
      <c r="H36" s="120">
        <v>0</v>
      </c>
      <c r="I36" s="120">
        <v>0</v>
      </c>
      <c r="J36" s="194">
        <f t="shared" si="2"/>
        <v>0</v>
      </c>
      <c r="K36" s="194">
        <v>0</v>
      </c>
      <c r="L36" s="194">
        <v>0</v>
      </c>
      <c r="M36" s="194">
        <v>0</v>
      </c>
      <c r="N36" s="122">
        <f>E36+F36+J36+K36+L36+M36</f>
        <v>0</v>
      </c>
      <c r="O36" s="27"/>
      <c r="P36" s="27"/>
      <c r="R36" s="27"/>
      <c r="S36" s="27"/>
    </row>
    <row r="37" spans="2:25" ht="15.75" customHeight="1">
      <c r="B37" s="568"/>
      <c r="C37" s="569"/>
      <c r="D37" s="370" t="s">
        <v>32</v>
      </c>
      <c r="E37" s="357">
        <f>SUM(E35:E36)</f>
        <v>0</v>
      </c>
      <c r="F37" s="357">
        <f>SUM(F35:F36)</f>
        <v>0</v>
      </c>
      <c r="G37" s="357">
        <f>SUM(G35:G36)</f>
        <v>0</v>
      </c>
      <c r="H37" s="357">
        <f>SUM(H35:H36)</f>
        <v>0</v>
      </c>
      <c r="I37" s="357">
        <f>SUM(I35:I36)</f>
        <v>0</v>
      </c>
      <c r="J37" s="357">
        <f t="shared" si="2"/>
        <v>0</v>
      </c>
      <c r="K37" s="357">
        <f>SUM(K35:K36)</f>
        <v>0</v>
      </c>
      <c r="L37" s="357">
        <f>SUM(L35:L36)</f>
        <v>0</v>
      </c>
      <c r="M37" s="361">
        <f>SUM(M35:M36)</f>
        <v>0</v>
      </c>
      <c r="N37" s="366">
        <f>N35+N36</f>
        <v>0</v>
      </c>
      <c r="O37" s="27"/>
      <c r="P37" s="27"/>
      <c r="R37" s="27"/>
      <c r="S37" s="27"/>
    </row>
    <row r="38" spans="2:25" ht="15.75" customHeight="1">
      <c r="B38" s="564" t="s">
        <v>238</v>
      </c>
      <c r="C38" s="565"/>
      <c r="D38" s="124" t="s">
        <v>31</v>
      </c>
      <c r="E38" s="193">
        <v>0</v>
      </c>
      <c r="F38" s="193">
        <v>0</v>
      </c>
      <c r="G38" s="116">
        <v>0</v>
      </c>
      <c r="H38" s="116">
        <v>0</v>
      </c>
      <c r="I38" s="116">
        <v>0</v>
      </c>
      <c r="J38" s="193">
        <f t="shared" si="2"/>
        <v>0</v>
      </c>
      <c r="K38" s="193">
        <v>0</v>
      </c>
      <c r="L38" s="193">
        <v>0</v>
      </c>
      <c r="M38" s="193">
        <v>0</v>
      </c>
      <c r="N38" s="118">
        <f>E38+F38+J38+K38+L38+M38</f>
        <v>0</v>
      </c>
      <c r="O38" s="27"/>
      <c r="P38" s="27"/>
      <c r="R38" s="27"/>
      <c r="S38" s="27"/>
    </row>
    <row r="39" spans="2:25" ht="15.75" customHeight="1">
      <c r="B39" s="566"/>
      <c r="C39" s="567"/>
      <c r="D39" s="153" t="s">
        <v>244</v>
      </c>
      <c r="E39" s="194">
        <v>0</v>
      </c>
      <c r="F39" s="194">
        <v>0</v>
      </c>
      <c r="G39" s="120">
        <v>0</v>
      </c>
      <c r="H39" s="120">
        <v>0</v>
      </c>
      <c r="I39" s="120">
        <v>0</v>
      </c>
      <c r="J39" s="194">
        <f t="shared" si="2"/>
        <v>0</v>
      </c>
      <c r="K39" s="194">
        <v>0</v>
      </c>
      <c r="L39" s="194">
        <v>0</v>
      </c>
      <c r="M39" s="194">
        <v>0</v>
      </c>
      <c r="N39" s="122">
        <f>E39+F39+J39+K39+L39+M39</f>
        <v>0</v>
      </c>
      <c r="O39" s="27"/>
      <c r="P39" s="27"/>
      <c r="R39" s="27"/>
      <c r="S39" s="27"/>
    </row>
    <row r="40" spans="2:25" ht="15.75" customHeight="1">
      <c r="B40" s="568"/>
      <c r="C40" s="569"/>
      <c r="D40" s="370" t="s">
        <v>32</v>
      </c>
      <c r="E40" s="357">
        <f>SUM(E38:E39)</f>
        <v>0</v>
      </c>
      <c r="F40" s="357">
        <f>SUM(F38:F39)</f>
        <v>0</v>
      </c>
      <c r="G40" s="357">
        <f>SUM(G38:G39)</f>
        <v>0</v>
      </c>
      <c r="H40" s="357">
        <f>SUM(H38:H39)</f>
        <v>0</v>
      </c>
      <c r="I40" s="357">
        <f>SUM(I38:I39)</f>
        <v>0</v>
      </c>
      <c r="J40" s="357">
        <f t="shared" si="2"/>
        <v>0</v>
      </c>
      <c r="K40" s="357">
        <f>SUM(K38:K39)</f>
        <v>0</v>
      </c>
      <c r="L40" s="357">
        <f>SUM(L38:L39)</f>
        <v>0</v>
      </c>
      <c r="M40" s="361">
        <f>SUM(M38:M39)</f>
        <v>0</v>
      </c>
      <c r="N40" s="366">
        <f>N38+N39</f>
        <v>0</v>
      </c>
      <c r="O40" s="27"/>
      <c r="P40" s="27"/>
      <c r="R40" s="27"/>
      <c r="S40" s="27"/>
    </row>
    <row r="41" spans="2:25" ht="15.75" customHeight="1">
      <c r="B41" s="585" t="s">
        <v>430</v>
      </c>
      <c r="C41" s="565"/>
      <c r="D41" s="124" t="s">
        <v>31</v>
      </c>
      <c r="E41" s="193">
        <v>0</v>
      </c>
      <c r="F41" s="193">
        <v>0</v>
      </c>
      <c r="G41" s="116">
        <v>0</v>
      </c>
      <c r="H41" s="116">
        <v>0</v>
      </c>
      <c r="I41" s="116">
        <v>0</v>
      </c>
      <c r="J41" s="193">
        <f t="shared" si="2"/>
        <v>0</v>
      </c>
      <c r="K41" s="193">
        <v>0</v>
      </c>
      <c r="L41" s="193">
        <v>0</v>
      </c>
      <c r="M41" s="193">
        <v>0</v>
      </c>
      <c r="N41" s="118">
        <f>E41+F41+J41+K41+L41+M41</f>
        <v>0</v>
      </c>
      <c r="O41" s="27"/>
      <c r="P41" s="27"/>
      <c r="R41" s="27"/>
      <c r="S41" s="27"/>
    </row>
    <row r="42" spans="2:25" ht="15.75" customHeight="1">
      <c r="B42" s="566"/>
      <c r="C42" s="567"/>
      <c r="D42" s="153" t="s">
        <v>244</v>
      </c>
      <c r="E42" s="194">
        <v>0</v>
      </c>
      <c r="F42" s="194">
        <v>0</v>
      </c>
      <c r="G42" s="120">
        <v>6</v>
      </c>
      <c r="H42" s="120">
        <v>3</v>
      </c>
      <c r="I42" s="120">
        <v>0</v>
      </c>
      <c r="J42" s="194">
        <f t="shared" si="2"/>
        <v>9</v>
      </c>
      <c r="K42" s="194">
        <v>0</v>
      </c>
      <c r="L42" s="194">
        <v>0</v>
      </c>
      <c r="M42" s="194">
        <v>0</v>
      </c>
      <c r="N42" s="122">
        <f>E42+F42+J42+K42+L42+M42</f>
        <v>9</v>
      </c>
      <c r="O42" s="27"/>
      <c r="P42" s="27"/>
      <c r="R42" s="27"/>
      <c r="S42" s="27"/>
    </row>
    <row r="43" spans="2:25" ht="15.75" customHeight="1">
      <c r="B43" s="568"/>
      <c r="C43" s="569"/>
      <c r="D43" s="370" t="s">
        <v>32</v>
      </c>
      <c r="E43" s="357">
        <f>SUM(E41:E42)</f>
        <v>0</v>
      </c>
      <c r="F43" s="357">
        <f>SUM(F41:F42)</f>
        <v>0</v>
      </c>
      <c r="G43" s="357">
        <f>SUM(G41:G42)</f>
        <v>6</v>
      </c>
      <c r="H43" s="357">
        <f>SUM(H41:H42)</f>
        <v>3</v>
      </c>
      <c r="I43" s="357">
        <f>SUM(I41:I42)</f>
        <v>0</v>
      </c>
      <c r="J43" s="357">
        <f t="shared" si="2"/>
        <v>9</v>
      </c>
      <c r="K43" s="357">
        <f>SUM(K41:K42)</f>
        <v>0</v>
      </c>
      <c r="L43" s="357">
        <f>SUM(L41:L42)</f>
        <v>0</v>
      </c>
      <c r="M43" s="361">
        <f>SUM(M41:M42)</f>
        <v>0</v>
      </c>
      <c r="N43" s="366">
        <f>N41+N42</f>
        <v>9</v>
      </c>
      <c r="O43" s="27"/>
      <c r="P43" s="27"/>
      <c r="R43" s="27"/>
      <c r="S43" s="27"/>
    </row>
    <row r="44" spans="2:25" ht="15.75" customHeight="1">
      <c r="B44" s="585" t="s">
        <v>429</v>
      </c>
      <c r="C44" s="565"/>
      <c r="D44" s="124" t="s">
        <v>31</v>
      </c>
      <c r="E44" s="193">
        <v>0</v>
      </c>
      <c r="F44" s="193">
        <v>0</v>
      </c>
      <c r="G44" s="116">
        <v>0</v>
      </c>
      <c r="H44" s="116">
        <v>0</v>
      </c>
      <c r="I44" s="116">
        <v>0</v>
      </c>
      <c r="J44" s="193">
        <f>G44+H44+I44</f>
        <v>0</v>
      </c>
      <c r="K44" s="193">
        <v>1</v>
      </c>
      <c r="L44" s="193">
        <v>0</v>
      </c>
      <c r="M44" s="193">
        <v>0</v>
      </c>
      <c r="N44" s="118">
        <f>E44+F44+J44+K44+L44+M44</f>
        <v>1</v>
      </c>
      <c r="O44" s="27"/>
      <c r="P44" s="27"/>
      <c r="R44" s="27"/>
      <c r="S44" s="27"/>
    </row>
    <row r="45" spans="2:25" ht="15.75" customHeight="1">
      <c r="B45" s="566"/>
      <c r="C45" s="567"/>
      <c r="D45" s="153" t="s">
        <v>244</v>
      </c>
      <c r="E45" s="194">
        <v>0</v>
      </c>
      <c r="F45" s="194">
        <v>0</v>
      </c>
      <c r="G45" s="120">
        <v>0</v>
      </c>
      <c r="H45" s="120">
        <v>0</v>
      </c>
      <c r="I45" s="120">
        <v>0</v>
      </c>
      <c r="J45" s="194">
        <f t="shared" si="2"/>
        <v>0</v>
      </c>
      <c r="K45" s="194">
        <v>1</v>
      </c>
      <c r="L45" s="194">
        <v>0</v>
      </c>
      <c r="M45" s="194">
        <v>0</v>
      </c>
      <c r="N45" s="122">
        <f>E45+F45+J45+K45+L45+M45</f>
        <v>1</v>
      </c>
      <c r="O45" s="27"/>
      <c r="P45" s="27"/>
      <c r="R45" s="27"/>
      <c r="S45" s="27"/>
    </row>
    <row r="46" spans="2:25" ht="15.75" customHeight="1">
      <c r="B46" s="568"/>
      <c r="C46" s="569"/>
      <c r="D46" s="370" t="s">
        <v>32</v>
      </c>
      <c r="E46" s="357">
        <f>SUM(E44:E45)</f>
        <v>0</v>
      </c>
      <c r="F46" s="357">
        <f>SUM(F44:F45)</f>
        <v>0</v>
      </c>
      <c r="G46" s="357">
        <f>SUM(G44:G45)</f>
        <v>0</v>
      </c>
      <c r="H46" s="357">
        <f>SUM(H44:H45)</f>
        <v>0</v>
      </c>
      <c r="I46" s="357">
        <f>SUM(I44:I45)</f>
        <v>0</v>
      </c>
      <c r="J46" s="357">
        <f t="shared" si="2"/>
        <v>0</v>
      </c>
      <c r="K46" s="357">
        <f>SUM(K44:K45)</f>
        <v>2</v>
      </c>
      <c r="L46" s="357">
        <f>SUM(L44:L45)</f>
        <v>0</v>
      </c>
      <c r="M46" s="361">
        <f>SUM(M44:M45)</f>
        <v>0</v>
      </c>
      <c r="N46" s="366">
        <f>N44+N45</f>
        <v>2</v>
      </c>
      <c r="O46" s="27"/>
      <c r="P46" s="27"/>
      <c r="R46" s="27"/>
      <c r="S46" s="27"/>
    </row>
    <row r="47" spans="2:25" ht="15.75" customHeight="1">
      <c r="B47" s="564" t="s">
        <v>163</v>
      </c>
      <c r="C47" s="565"/>
      <c r="D47" s="124" t="s">
        <v>31</v>
      </c>
      <c r="E47" s="193">
        <v>0</v>
      </c>
      <c r="F47" s="193">
        <v>1</v>
      </c>
      <c r="G47" s="116">
        <v>5</v>
      </c>
      <c r="H47" s="116">
        <v>0</v>
      </c>
      <c r="I47" s="116">
        <v>0</v>
      </c>
      <c r="J47" s="193">
        <f>G47+H47+I47</f>
        <v>5</v>
      </c>
      <c r="K47" s="193">
        <v>9</v>
      </c>
      <c r="L47" s="193">
        <v>0</v>
      </c>
      <c r="M47" s="193">
        <v>2</v>
      </c>
      <c r="N47" s="118">
        <f>E47+F47+J47+K47+L47+M47</f>
        <v>17</v>
      </c>
      <c r="O47" s="27"/>
      <c r="P47" s="27"/>
      <c r="R47" s="27"/>
      <c r="S47" s="27"/>
      <c r="Y47" s="27" t="s">
        <v>112</v>
      </c>
    </row>
    <row r="48" spans="2:25" ht="15.75" customHeight="1">
      <c r="B48" s="566"/>
      <c r="C48" s="567"/>
      <c r="D48" s="153" t="s">
        <v>244</v>
      </c>
      <c r="E48" s="194">
        <v>0</v>
      </c>
      <c r="F48" s="194">
        <v>0</v>
      </c>
      <c r="G48" s="120">
        <v>2</v>
      </c>
      <c r="H48" s="120">
        <v>0</v>
      </c>
      <c r="I48" s="120">
        <v>0</v>
      </c>
      <c r="J48" s="194">
        <f t="shared" si="2"/>
        <v>2</v>
      </c>
      <c r="K48" s="194">
        <v>1</v>
      </c>
      <c r="L48" s="194">
        <v>0</v>
      </c>
      <c r="M48" s="194">
        <v>0</v>
      </c>
      <c r="N48" s="122">
        <f>E48+F48+J48+K48+L48+M48</f>
        <v>3</v>
      </c>
      <c r="O48" s="27"/>
      <c r="P48" s="27"/>
      <c r="R48" s="27"/>
      <c r="S48" s="342" t="s">
        <v>424</v>
      </c>
    </row>
    <row r="49" spans="2:19" ht="15.75" customHeight="1">
      <c r="B49" s="568"/>
      <c r="C49" s="569"/>
      <c r="D49" s="370" t="s">
        <v>32</v>
      </c>
      <c r="E49" s="357">
        <f>SUM(E47:E48)</f>
        <v>0</v>
      </c>
      <c r="F49" s="357">
        <f>SUM(F47:F48)</f>
        <v>1</v>
      </c>
      <c r="G49" s="357">
        <f>SUM(G47:G48)</f>
        <v>7</v>
      </c>
      <c r="H49" s="357">
        <f>SUM(H47:H48)</f>
        <v>0</v>
      </c>
      <c r="I49" s="357">
        <f>SUM(I47:I48)</f>
        <v>0</v>
      </c>
      <c r="J49" s="357">
        <f t="shared" si="2"/>
        <v>7</v>
      </c>
      <c r="K49" s="357">
        <f>SUM(K47:K48)</f>
        <v>10</v>
      </c>
      <c r="L49" s="357">
        <f>SUM(L47:L48)</f>
        <v>0</v>
      </c>
      <c r="M49" s="361">
        <f>SUM(M47:M48)</f>
        <v>2</v>
      </c>
      <c r="N49" s="366">
        <f>N47+N48</f>
        <v>20</v>
      </c>
      <c r="O49" s="27"/>
      <c r="P49" s="27"/>
      <c r="R49" s="27"/>
      <c r="S49" s="27"/>
    </row>
    <row r="50" spans="2:19" ht="15.75" customHeight="1">
      <c r="B50" s="579" t="s">
        <v>30</v>
      </c>
      <c r="C50" s="580"/>
      <c r="D50" s="154" t="s">
        <v>31</v>
      </c>
      <c r="E50" s="118">
        <f t="shared" ref="E50:I51" si="3">E8+E11+E14+E17+E20+E23+E26+E29+E32+E35+E38+E41+E44+E47</f>
        <v>0</v>
      </c>
      <c r="F50" s="118">
        <f t="shared" si="3"/>
        <v>1</v>
      </c>
      <c r="G50" s="118">
        <f t="shared" si="3"/>
        <v>6</v>
      </c>
      <c r="H50" s="118">
        <f t="shared" si="3"/>
        <v>0</v>
      </c>
      <c r="I50" s="118">
        <f t="shared" si="3"/>
        <v>0</v>
      </c>
      <c r="J50" s="284">
        <f t="shared" si="2"/>
        <v>6</v>
      </c>
      <c r="K50" s="118">
        <f t="shared" ref="K50:M51" si="4">K8+K11+K14+K17+K20+K23+K26+K29+K32+K35+K38+K41+K44+K47</f>
        <v>35</v>
      </c>
      <c r="L50" s="118">
        <f t="shared" si="4"/>
        <v>12</v>
      </c>
      <c r="M50" s="118">
        <f t="shared" si="4"/>
        <v>2</v>
      </c>
      <c r="N50" s="118">
        <f>E50+F50+J50+K50+L50+M50</f>
        <v>56</v>
      </c>
      <c r="O50" s="27"/>
      <c r="P50" s="27"/>
      <c r="R50" s="27"/>
      <c r="S50" s="27"/>
    </row>
    <row r="51" spans="2:19" ht="15.75" customHeight="1">
      <c r="B51" s="581"/>
      <c r="C51" s="582"/>
      <c r="D51" s="155" t="s">
        <v>244</v>
      </c>
      <c r="E51" s="122">
        <f t="shared" si="3"/>
        <v>0</v>
      </c>
      <c r="F51" s="122">
        <f t="shared" si="3"/>
        <v>1</v>
      </c>
      <c r="G51" s="122">
        <f t="shared" si="3"/>
        <v>12</v>
      </c>
      <c r="H51" s="122">
        <f t="shared" si="3"/>
        <v>3</v>
      </c>
      <c r="I51" s="122">
        <f t="shared" si="3"/>
        <v>0</v>
      </c>
      <c r="J51" s="282">
        <f t="shared" si="2"/>
        <v>15</v>
      </c>
      <c r="K51" s="122">
        <f t="shared" si="4"/>
        <v>13</v>
      </c>
      <c r="L51" s="122">
        <f t="shared" si="4"/>
        <v>7</v>
      </c>
      <c r="M51" s="122">
        <f t="shared" si="4"/>
        <v>0</v>
      </c>
      <c r="N51" s="122">
        <f>E51+F51+J51+K51+L51+M51</f>
        <v>36</v>
      </c>
      <c r="O51" s="27"/>
      <c r="P51" s="27"/>
      <c r="R51" s="27"/>
      <c r="S51" s="27"/>
    </row>
    <row r="52" spans="2:19" ht="15.75" customHeight="1">
      <c r="B52" s="583"/>
      <c r="C52" s="584"/>
      <c r="D52" s="371" t="s">
        <v>32</v>
      </c>
      <c r="E52" s="362">
        <f>SUM(E50:E51)</f>
        <v>0</v>
      </c>
      <c r="F52" s="362">
        <f>SUM(F50:F51)</f>
        <v>2</v>
      </c>
      <c r="G52" s="362">
        <f>SUM(G50:G51)</f>
        <v>18</v>
      </c>
      <c r="H52" s="362">
        <f>SUM(H50:H51)</f>
        <v>3</v>
      </c>
      <c r="I52" s="362">
        <f>SUM(I50:I51)</f>
        <v>0</v>
      </c>
      <c r="J52" s="362">
        <f>J50+J51</f>
        <v>21</v>
      </c>
      <c r="K52" s="362">
        <f>SUM(K50:K51)</f>
        <v>48</v>
      </c>
      <c r="L52" s="362">
        <f>SUM(L50:L51)</f>
        <v>19</v>
      </c>
      <c r="M52" s="366">
        <f>SUM(M50:M51)</f>
        <v>2</v>
      </c>
      <c r="N52" s="366">
        <f>N50+N51</f>
        <v>92</v>
      </c>
      <c r="O52" s="27"/>
      <c r="P52" s="27"/>
      <c r="R52" s="27"/>
      <c r="S52" s="27"/>
    </row>
    <row r="53" spans="2:19" ht="15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R53" s="27"/>
      <c r="S53" s="27"/>
    </row>
    <row r="54" spans="2:19" ht="15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R54" s="27"/>
      <c r="S54" s="27"/>
    </row>
    <row r="55" spans="2:19" ht="15.75" customHeight="1">
      <c r="B55" s="540" t="s">
        <v>508</v>
      </c>
      <c r="C55" s="540"/>
      <c r="D55" s="540" t="s">
        <v>391</v>
      </c>
      <c r="E55" s="511"/>
      <c r="F55" s="553" t="s">
        <v>509</v>
      </c>
      <c r="G55" s="553"/>
      <c r="H55" s="553"/>
      <c r="I55" s="553"/>
      <c r="J55" s="553"/>
      <c r="K55" s="553"/>
      <c r="L55" s="540" t="s">
        <v>494</v>
      </c>
      <c r="M55" s="540" t="s">
        <v>391</v>
      </c>
      <c r="N55" s="574">
        <v>6.4799999999999996E-2</v>
      </c>
      <c r="O55" s="27"/>
      <c r="P55" s="27"/>
      <c r="R55" s="27"/>
      <c r="S55" s="27"/>
    </row>
    <row r="56" spans="2:19" ht="15.75" customHeight="1">
      <c r="B56" s="540"/>
      <c r="C56" s="540"/>
      <c r="D56" s="540"/>
      <c r="E56" s="511"/>
      <c r="F56" s="511"/>
      <c r="G56" s="511" t="s">
        <v>490</v>
      </c>
      <c r="H56" s="511"/>
      <c r="I56" s="511"/>
      <c r="J56" s="511"/>
      <c r="K56" s="511"/>
      <c r="L56" s="540"/>
      <c r="M56" s="540"/>
      <c r="N56" s="574"/>
      <c r="O56" s="27"/>
      <c r="P56" s="27"/>
      <c r="R56" s="27"/>
      <c r="S56" s="27"/>
    </row>
    <row r="57" spans="2:19" ht="15.7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R57" s="27"/>
      <c r="S57" s="27"/>
    </row>
    <row r="58" spans="2:19" ht="15.7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R58" s="27"/>
      <c r="S58" s="27"/>
    </row>
    <row r="59" spans="2:19" ht="15.7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R59" s="27"/>
      <c r="S59" s="27"/>
    </row>
    <row r="60" spans="2:19" ht="15.7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R60" s="27"/>
      <c r="S60" s="27"/>
    </row>
    <row r="61" spans="2:19" ht="15.7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R61" s="27"/>
      <c r="S61" s="27"/>
    </row>
    <row r="62" spans="2:19" ht="15.7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R62" s="27"/>
      <c r="S62" s="27"/>
    </row>
    <row r="63" spans="2:19" ht="15.7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R63" s="27"/>
      <c r="S63" s="27"/>
    </row>
    <row r="64" spans="2:19" ht="15.7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R64" s="27"/>
      <c r="S64" s="27"/>
    </row>
    <row r="65" s="27" customFormat="1" ht="15.75" customHeight="1"/>
    <row r="66" s="27" customFormat="1" ht="15.75" customHeight="1"/>
    <row r="67" s="27" customFormat="1" ht="15.75" customHeight="1"/>
    <row r="68" s="27" customFormat="1" ht="15.75" customHeight="1"/>
    <row r="69" s="27" customFormat="1" ht="15.75" customHeight="1"/>
    <row r="70" s="27" customFormat="1" ht="15.75" customHeight="1"/>
    <row r="71" s="27" customFormat="1" ht="15.75" customHeight="1"/>
    <row r="72" s="27" customFormat="1" ht="15.75" customHeight="1"/>
    <row r="73" s="27" customFormat="1" ht="15.75" customHeight="1"/>
    <row r="74" s="27" customFormat="1" ht="15.75" customHeight="1"/>
    <row r="75" s="27" customFormat="1" ht="15.75" customHeight="1"/>
    <row r="76" s="27" customFormat="1" ht="15.75" customHeight="1"/>
    <row r="77" s="27" customFormat="1" ht="15.75" customHeight="1"/>
    <row r="78" s="27" customFormat="1" ht="15.75" customHeight="1"/>
    <row r="79" s="27" customFormat="1" ht="15.75" customHeight="1"/>
    <row r="80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pans="2:14" s="27" customFormat="1" ht="15.75" customHeight="1"/>
    <row r="450" spans="2:14" s="27" customFormat="1" ht="15.75" customHeight="1"/>
    <row r="451" spans="2:14" s="27" customFormat="1" ht="15.75" customHeight="1"/>
    <row r="452" spans="2:14" s="27" customFormat="1" ht="15.75" customHeight="1"/>
    <row r="453" spans="2:14" s="27" customFormat="1" ht="15.75" customHeight="1"/>
    <row r="454" spans="2:14" s="27" customFormat="1" ht="15.75" customHeight="1"/>
    <row r="455" spans="2:14" s="27" customFormat="1" ht="15.75" customHeight="1"/>
    <row r="456" spans="2:14" s="27" customFormat="1" ht="15.75" customHeight="1"/>
    <row r="457" spans="2:14" s="27" customFormat="1" ht="15.75" customHeight="1"/>
    <row r="458" spans="2:14" s="27" customFormat="1" ht="15.75" customHeight="1"/>
    <row r="459" spans="2:14" s="27" customFormat="1" ht="15.75" customHeight="1"/>
    <row r="460" spans="2:14" s="27" customFormat="1" ht="15.75" customHeight="1"/>
    <row r="461" spans="2:14" s="27" customFormat="1" ht="15.75" customHeight="1"/>
    <row r="462" spans="2:14" s="27" customFormat="1" ht="15.75" customHeight="1"/>
    <row r="463" spans="2:14" s="27" customFormat="1" ht="15.75" customHeight="1"/>
    <row r="464" spans="2:14" s="27" customFormat="1" ht="15.75" customHeight="1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</sheetData>
  <sheetProtection algorithmName="SHA-512" hashValue="TI5YA8932IgW7Dv+3lQDPRT/jXPyijvDhfWIAX07vmNnrbfYCfNBHSxE+qadf2C4eBDQPTk47VydgW/lTHKPwQ==" saltValue="+TN2GaGz4cQSIoU21JId0w==" spinCount="100000" sheet="1" objects="1" scenarios="1"/>
  <mergeCells count="30">
    <mergeCell ref="N55:N56"/>
    <mergeCell ref="B55:C56"/>
    <mergeCell ref="D55:D56"/>
    <mergeCell ref="F55:K55"/>
    <mergeCell ref="L55:L56"/>
    <mergeCell ref="M55:M56"/>
    <mergeCell ref="B50:C52"/>
    <mergeCell ref="B41:C43"/>
    <mergeCell ref="B44:C46"/>
    <mergeCell ref="B38:C40"/>
    <mergeCell ref="B47:C49"/>
    <mergeCell ref="B4:N4"/>
    <mergeCell ref="K6:K7"/>
    <mergeCell ref="E6:E7"/>
    <mergeCell ref="B6:D7"/>
    <mergeCell ref="F6:F7"/>
    <mergeCell ref="G6:J6"/>
    <mergeCell ref="N6:N7"/>
    <mergeCell ref="M6:M7"/>
    <mergeCell ref="L6:L7"/>
    <mergeCell ref="B35:C37"/>
    <mergeCell ref="B8:C10"/>
    <mergeCell ref="B11:C13"/>
    <mergeCell ref="B14:C16"/>
    <mergeCell ref="B23:C25"/>
    <mergeCell ref="B29:C31"/>
    <mergeCell ref="B32:C34"/>
    <mergeCell ref="B26:C28"/>
    <mergeCell ref="B17:C19"/>
    <mergeCell ref="B20:C22"/>
  </mergeCells>
  <phoneticPr fontId="3" type="noConversion"/>
  <pageMargins left="0.74803149606299213" right="0.74803149606299213" top="0.78740157480314965" bottom="0" header="0.51181102362204722" footer="0"/>
  <pageSetup scale="75" orientation="portrait" horizontalDpi="4294967292" verticalDpi="4294967292" r:id="rId1"/>
  <headerFooter alignWithMargins="0">
    <oddHeader>&amp;C&amp;11INSTITUTO SUPERIOR TÉCNICO — BALANÇO SOCIAL DE 2018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9DE0"/>
    <pageSetUpPr autoPageBreaks="0"/>
  </sheetPr>
  <dimension ref="A1:CR462"/>
  <sheetViews>
    <sheetView showGridLines="0" showRowColHeaders="0" zoomScale="90" zoomScaleNormal="90" workbookViewId="0">
      <selection activeCell="K9" sqref="K9"/>
    </sheetView>
  </sheetViews>
  <sheetFormatPr defaultColWidth="9.109375" defaultRowHeight="15.75" customHeight="1"/>
  <cols>
    <col min="1" max="1" width="3.33203125" style="27" customWidth="1"/>
    <col min="2" max="2" width="25.6640625" style="24" customWidth="1"/>
    <col min="3" max="3" width="25.6640625" style="6" customWidth="1"/>
    <col min="4" max="13" width="7.33203125" style="6" customWidth="1"/>
    <col min="14" max="14" width="2.88671875" style="6" customWidth="1"/>
    <col min="15" max="16" width="4.33203125" style="6" customWidth="1"/>
    <col min="17" max="96" width="9.109375" style="27"/>
    <col min="97" max="16384" width="9.109375" style="6"/>
  </cols>
  <sheetData>
    <row r="1" spans="1:96" ht="15.75" customHeight="1">
      <c r="B1" s="99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37"/>
      <c r="O1" s="27"/>
      <c r="P1" s="27"/>
      <c r="CO1" s="6"/>
      <c r="CP1" s="6"/>
      <c r="CQ1" s="6"/>
      <c r="CR1" s="6"/>
    </row>
    <row r="2" spans="1:96" ht="15.75" customHeight="1">
      <c r="B2" s="102" t="s">
        <v>347</v>
      </c>
      <c r="C2" s="10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CO2" s="6"/>
      <c r="CP2" s="6"/>
      <c r="CQ2" s="6"/>
      <c r="CR2" s="6"/>
    </row>
    <row r="3" spans="1:96" ht="15.75" customHeight="1">
      <c r="B3" s="218"/>
      <c r="C3" s="21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96" ht="42" customHeight="1">
      <c r="B4" s="591" t="s">
        <v>255</v>
      </c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27"/>
      <c r="P4" s="27"/>
    </row>
    <row r="5" spans="1:96" ht="15.75" customHeight="1">
      <c r="B5" s="219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27"/>
      <c r="O5" s="27"/>
      <c r="P5" s="27"/>
    </row>
    <row r="6" spans="1:96" ht="15.75" customHeight="1">
      <c r="B6" s="99"/>
      <c r="C6" s="27"/>
      <c r="D6" s="27"/>
      <c r="E6" s="27"/>
      <c r="F6" s="27"/>
      <c r="G6" s="27"/>
      <c r="H6" s="27"/>
      <c r="I6" s="27"/>
      <c r="J6" s="27"/>
      <c r="K6" s="27"/>
      <c r="L6" s="27"/>
      <c r="M6" s="187"/>
      <c r="N6" s="27"/>
      <c r="O6" s="27"/>
      <c r="P6" s="27"/>
    </row>
    <row r="7" spans="1:96" s="4" customFormat="1" ht="15.75" customHeight="1">
      <c r="A7" s="110"/>
      <c r="B7" s="27"/>
      <c r="C7" s="27"/>
      <c r="D7" s="523" t="s">
        <v>155</v>
      </c>
      <c r="E7" s="523" t="s">
        <v>156</v>
      </c>
      <c r="F7" s="537" t="s">
        <v>159</v>
      </c>
      <c r="G7" s="538"/>
      <c r="H7" s="538"/>
      <c r="I7" s="539"/>
      <c r="J7" s="536" t="s">
        <v>29</v>
      </c>
      <c r="K7" s="523" t="s">
        <v>28</v>
      </c>
      <c r="L7" s="536" t="s">
        <v>388</v>
      </c>
      <c r="M7" s="592" t="s">
        <v>30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</row>
    <row r="8" spans="1:96" ht="113.1" customHeight="1">
      <c r="B8" s="158"/>
      <c r="C8" s="160"/>
      <c r="D8" s="524"/>
      <c r="E8" s="524"/>
      <c r="F8" s="112" t="s">
        <v>79</v>
      </c>
      <c r="G8" s="112" t="s">
        <v>157</v>
      </c>
      <c r="H8" s="112" t="s">
        <v>158</v>
      </c>
      <c r="I8" s="114" t="s">
        <v>7</v>
      </c>
      <c r="J8" s="524"/>
      <c r="K8" s="524"/>
      <c r="L8" s="524"/>
      <c r="M8" s="593"/>
      <c r="N8" s="27"/>
      <c r="O8" s="27"/>
      <c r="P8" s="27"/>
    </row>
    <row r="9" spans="1:96" ht="20.100000000000001" customHeight="1">
      <c r="B9" s="596" t="s">
        <v>181</v>
      </c>
      <c r="C9" s="597"/>
      <c r="D9" s="221">
        <v>0</v>
      </c>
      <c r="E9" s="221">
        <v>7</v>
      </c>
      <c r="F9" s="339">
        <v>0</v>
      </c>
      <c r="G9" s="339">
        <v>0</v>
      </c>
      <c r="H9" s="339">
        <v>0</v>
      </c>
      <c r="I9" s="221">
        <f>F9+G9+H9</f>
        <v>0</v>
      </c>
      <c r="J9" s="502">
        <v>31</v>
      </c>
      <c r="K9" s="502">
        <v>3</v>
      </c>
      <c r="L9" s="221">
        <v>2</v>
      </c>
      <c r="M9" s="362">
        <f>D9+E9+I9+J9+K9+L9</f>
        <v>43</v>
      </c>
      <c r="N9" s="27"/>
      <c r="O9" s="27"/>
      <c r="P9" s="27"/>
    </row>
    <row r="10" spans="1:96" ht="20.100000000000001" customHeight="1">
      <c r="B10" s="596" t="s">
        <v>182</v>
      </c>
      <c r="C10" s="597"/>
      <c r="D10" s="221">
        <v>0</v>
      </c>
      <c r="E10" s="221">
        <v>0</v>
      </c>
      <c r="F10" s="339">
        <v>0</v>
      </c>
      <c r="G10" s="339">
        <v>0</v>
      </c>
      <c r="H10" s="339">
        <v>0</v>
      </c>
      <c r="I10" s="221">
        <f>F10+G10+H10</f>
        <v>0</v>
      </c>
      <c r="J10" s="502">
        <v>0</v>
      </c>
      <c r="K10" s="502">
        <v>0</v>
      </c>
      <c r="L10" s="221">
        <v>0</v>
      </c>
      <c r="M10" s="362">
        <f>D10+E10+I10+J10+K10+L10</f>
        <v>0</v>
      </c>
      <c r="N10" s="27"/>
      <c r="O10" s="27"/>
      <c r="P10" s="27"/>
    </row>
    <row r="11" spans="1:96" ht="20.100000000000001" customHeight="1">
      <c r="B11" s="596" t="s">
        <v>183</v>
      </c>
      <c r="C11" s="597"/>
      <c r="D11" s="221">
        <v>0</v>
      </c>
      <c r="E11" s="221">
        <v>0</v>
      </c>
      <c r="F11" s="339">
        <v>0</v>
      </c>
      <c r="G11" s="339">
        <v>0</v>
      </c>
      <c r="H11" s="339">
        <v>0</v>
      </c>
      <c r="I11" s="221">
        <f>F11+G11+H11</f>
        <v>0</v>
      </c>
      <c r="J11" s="502">
        <v>0</v>
      </c>
      <c r="K11" s="502">
        <v>0</v>
      </c>
      <c r="L11" s="221">
        <v>0</v>
      </c>
      <c r="M11" s="362">
        <f>D11+E11+I11+J11+K11+L11</f>
        <v>0</v>
      </c>
      <c r="N11" s="27"/>
      <c r="O11" s="27"/>
      <c r="P11" s="27"/>
    </row>
    <row r="12" spans="1:96" ht="20.100000000000001" customHeight="1">
      <c r="B12" s="596" t="s">
        <v>184</v>
      </c>
      <c r="C12" s="597"/>
      <c r="D12" s="221">
        <v>0</v>
      </c>
      <c r="E12" s="221">
        <v>0</v>
      </c>
      <c r="F12" s="339">
        <v>0</v>
      </c>
      <c r="G12" s="339">
        <v>0</v>
      </c>
      <c r="H12" s="339">
        <v>0</v>
      </c>
      <c r="I12" s="221">
        <f>F12+G12+H12</f>
        <v>0</v>
      </c>
      <c r="J12" s="502">
        <v>0</v>
      </c>
      <c r="K12" s="502">
        <v>0</v>
      </c>
      <c r="L12" s="221">
        <v>0</v>
      </c>
      <c r="M12" s="362">
        <f>D12+E12+I12+J12+K12+L12</f>
        <v>0</v>
      </c>
      <c r="N12" s="27"/>
      <c r="O12" s="27"/>
      <c r="P12" s="27"/>
    </row>
    <row r="13" spans="1:96" ht="20.100000000000001" customHeight="1">
      <c r="B13" s="596" t="s">
        <v>185</v>
      </c>
      <c r="C13" s="597"/>
      <c r="D13" s="221">
        <v>0</v>
      </c>
      <c r="E13" s="221">
        <v>2</v>
      </c>
      <c r="F13" s="339">
        <v>4</v>
      </c>
      <c r="G13" s="339">
        <v>2</v>
      </c>
      <c r="H13" s="339">
        <v>0</v>
      </c>
      <c r="I13" s="221">
        <f>F13+G13+H13</f>
        <v>6</v>
      </c>
      <c r="J13" s="502">
        <v>17</v>
      </c>
      <c r="K13" s="502">
        <v>0</v>
      </c>
      <c r="L13" s="221">
        <v>2</v>
      </c>
      <c r="M13" s="362">
        <f>D13+E13+I13+J13+K13+L13</f>
        <v>27</v>
      </c>
      <c r="N13" s="27"/>
      <c r="O13" s="27"/>
      <c r="P13" s="27"/>
    </row>
    <row r="14" spans="1:96" ht="20.100000000000001" customHeight="1">
      <c r="B14" s="594" t="s">
        <v>30</v>
      </c>
      <c r="C14" s="595"/>
      <c r="D14" s="362">
        <f t="shared" ref="D14:M14" si="0">SUM(D9:D13)</f>
        <v>0</v>
      </c>
      <c r="E14" s="362">
        <f t="shared" si="0"/>
        <v>9</v>
      </c>
      <c r="F14" s="362">
        <f t="shared" si="0"/>
        <v>4</v>
      </c>
      <c r="G14" s="362">
        <f t="shared" si="0"/>
        <v>2</v>
      </c>
      <c r="H14" s="362">
        <f t="shared" si="0"/>
        <v>0</v>
      </c>
      <c r="I14" s="362">
        <f t="shared" si="0"/>
        <v>6</v>
      </c>
      <c r="J14" s="362">
        <f t="shared" si="0"/>
        <v>48</v>
      </c>
      <c r="K14" s="362">
        <f t="shared" si="0"/>
        <v>3</v>
      </c>
      <c r="L14" s="362">
        <f t="shared" si="0"/>
        <v>4</v>
      </c>
      <c r="M14" s="362">
        <f t="shared" si="0"/>
        <v>70</v>
      </c>
      <c r="N14" s="27"/>
      <c r="O14" s="27"/>
      <c r="P14" s="27"/>
    </row>
    <row r="15" spans="1:96" ht="20.100000000000001" customHeight="1">
      <c r="B15" s="99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96" s="27" customFormat="1" ht="15.75" customHeight="1">
      <c r="B16" s="99"/>
    </row>
    <row r="17" spans="2:19" ht="15.75" customHeight="1">
      <c r="B17" s="99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S17" s="110"/>
    </row>
    <row r="18" spans="2:19" ht="15.75" customHeight="1">
      <c r="B18" s="99"/>
      <c r="C18" s="27"/>
      <c r="D18" s="27"/>
      <c r="E18" s="222"/>
      <c r="F18" s="222"/>
      <c r="G18" s="222"/>
      <c r="H18" s="222"/>
      <c r="I18" s="222"/>
      <c r="J18" s="222"/>
      <c r="K18" s="222"/>
      <c r="L18" s="222"/>
      <c r="M18" s="27"/>
      <c r="N18" s="27"/>
      <c r="O18" s="27"/>
      <c r="P18" s="27"/>
    </row>
    <row r="19" spans="2:19" ht="15.75" customHeight="1">
      <c r="B19" s="99"/>
      <c r="C19" s="27"/>
      <c r="D19" s="27"/>
      <c r="E19" s="222"/>
      <c r="F19" s="222"/>
      <c r="G19" s="222"/>
      <c r="H19" s="222"/>
      <c r="I19" s="222"/>
      <c r="J19" s="222"/>
      <c r="K19" s="222"/>
      <c r="L19" s="222"/>
      <c r="M19" s="223"/>
      <c r="N19" s="27"/>
      <c r="O19" s="27"/>
      <c r="P19" s="27"/>
    </row>
    <row r="20" spans="2:19" ht="15.75" customHeight="1">
      <c r="B20" s="99"/>
      <c r="C20" s="27"/>
      <c r="D20" s="27"/>
      <c r="E20" s="222"/>
      <c r="F20" s="222"/>
      <c r="G20" s="222"/>
      <c r="H20" s="222"/>
      <c r="I20" s="222"/>
      <c r="J20" s="222"/>
      <c r="K20" s="222"/>
      <c r="L20" s="222"/>
      <c r="M20" s="27"/>
      <c r="N20" s="27"/>
      <c r="O20" s="27"/>
      <c r="P20" s="27"/>
    </row>
    <row r="21" spans="2:19" ht="15.75" customHeight="1">
      <c r="B21" s="99"/>
      <c r="C21" s="27"/>
      <c r="D21" s="27"/>
      <c r="E21" s="222"/>
      <c r="F21" s="222"/>
      <c r="G21" s="222"/>
      <c r="H21" s="222"/>
      <c r="I21" s="222"/>
      <c r="J21" s="222"/>
      <c r="K21" s="222"/>
      <c r="L21" s="222"/>
      <c r="M21" s="27"/>
      <c r="N21" s="27"/>
      <c r="O21" s="27"/>
      <c r="P21" s="27"/>
    </row>
    <row r="22" spans="2:19" ht="15.75" customHeight="1">
      <c r="B22" s="99"/>
      <c r="C22" s="27"/>
      <c r="D22" s="27"/>
      <c r="E22" s="222"/>
      <c r="F22" s="222"/>
      <c r="G22" s="222"/>
      <c r="H22" s="222"/>
      <c r="I22" s="222"/>
      <c r="J22" s="222"/>
      <c r="K22" s="222"/>
      <c r="L22" s="222"/>
      <c r="M22" s="223"/>
      <c r="N22" s="27"/>
      <c r="O22" s="27"/>
      <c r="P22" s="27"/>
    </row>
    <row r="23" spans="2:19" ht="15.75" customHeight="1">
      <c r="B23" s="99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2:19" ht="15.75" customHeight="1">
      <c r="B24" s="99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2:19" ht="15.75" customHeight="1">
      <c r="B25" s="99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2:19" ht="15.75" customHeight="1">
      <c r="B26" s="9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2:19" ht="15.75" customHeight="1">
      <c r="B27" s="99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2:19" ht="15.75" customHeight="1">
      <c r="B28" s="99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9" ht="15.75" customHeight="1">
      <c r="B29" s="9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9" ht="15.75" customHeight="1">
      <c r="B30" s="9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2:19" ht="15.75" customHeight="1">
      <c r="B31" s="99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2:19" ht="15.75" customHeight="1">
      <c r="B32" s="9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2:28" ht="15.75" customHeight="1">
      <c r="B33" s="99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2:28" ht="15.75" customHeight="1">
      <c r="B34" s="99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2:28" ht="15.75" customHeight="1">
      <c r="B35" s="99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2:28" ht="15.75" customHeight="1">
      <c r="B36" s="99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2:28" ht="15.75" customHeight="1">
      <c r="B37" s="99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2:28" ht="15.75" customHeight="1">
      <c r="B38" s="9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2:28" ht="15.75" customHeight="1">
      <c r="B39" s="99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2:28" ht="15.75" customHeight="1">
      <c r="B40" s="99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2:28" ht="15.75" customHeight="1">
      <c r="B41" s="99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2:28" ht="15.75" customHeight="1">
      <c r="B42" s="9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2:28" ht="15.75" customHeight="1">
      <c r="B43" s="99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2:28" ht="15.75" customHeight="1">
      <c r="B44" s="99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2:28" ht="15.75" customHeight="1">
      <c r="B45" s="99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AB45" s="27" t="s">
        <v>112</v>
      </c>
    </row>
    <row r="46" spans="2:28" ht="15.75" customHeight="1">
      <c r="B46" s="99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8" ht="15.75" customHeight="1">
      <c r="B47" s="99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2:28" ht="15.75" customHeight="1">
      <c r="B48" s="99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2:16" ht="15.75" customHeight="1">
      <c r="B49" s="99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2:16" ht="15.75" customHeight="1">
      <c r="B50" s="9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16" ht="15.75" customHeight="1">
      <c r="B51" s="99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2:16" ht="15.75" customHeight="1">
      <c r="B52" s="99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2:16" ht="15.75" customHeight="1">
      <c r="B53" s="99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2:16" ht="15.75" customHeight="1">
      <c r="B54" s="9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2:16" ht="15.75" customHeight="1">
      <c r="B55" s="9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2:16" ht="15.75" customHeight="1">
      <c r="B56" s="99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2:16" ht="15.75" customHeight="1">
      <c r="B57" s="99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2:16" ht="15.75" customHeight="1">
      <c r="B58" s="99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2:16" ht="15.75" customHeight="1">
      <c r="B59" s="99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2:16" ht="15.75" customHeight="1">
      <c r="B60" s="9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2:16" ht="15.75" customHeight="1">
      <c r="B61" s="99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2:16" ht="15.75" customHeight="1">
      <c r="B62" s="99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2:16" ht="15.75" customHeight="1">
      <c r="B63" s="99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2:16" ht="15.75" customHeight="1">
      <c r="B64" s="99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2:2" s="27" customFormat="1" ht="15.75" customHeight="1">
      <c r="B65" s="99"/>
    </row>
    <row r="66" spans="2:2" s="27" customFormat="1" ht="15.75" customHeight="1">
      <c r="B66" s="99"/>
    </row>
    <row r="67" spans="2:2" s="27" customFormat="1" ht="15.75" customHeight="1">
      <c r="B67" s="99"/>
    </row>
    <row r="68" spans="2:2" s="27" customFormat="1" ht="15.75" customHeight="1">
      <c r="B68" s="99"/>
    </row>
    <row r="69" spans="2:2" s="27" customFormat="1" ht="15.75" customHeight="1">
      <c r="B69" s="99"/>
    </row>
    <row r="70" spans="2:2" s="27" customFormat="1" ht="15.75" customHeight="1">
      <c r="B70" s="99"/>
    </row>
    <row r="71" spans="2:2" s="27" customFormat="1" ht="15.75" customHeight="1">
      <c r="B71" s="99"/>
    </row>
    <row r="72" spans="2:2" s="27" customFormat="1" ht="15.75" customHeight="1">
      <c r="B72" s="99"/>
    </row>
    <row r="73" spans="2:2" s="27" customFormat="1" ht="15.75" customHeight="1">
      <c r="B73" s="99"/>
    </row>
    <row r="74" spans="2:2" s="27" customFormat="1" ht="15.75" customHeight="1">
      <c r="B74" s="99"/>
    </row>
    <row r="75" spans="2:2" s="27" customFormat="1" ht="15.75" customHeight="1">
      <c r="B75" s="99"/>
    </row>
    <row r="76" spans="2:2" s="27" customFormat="1" ht="15.75" customHeight="1">
      <c r="B76" s="99"/>
    </row>
    <row r="77" spans="2:2" s="27" customFormat="1" ht="15.75" customHeight="1">
      <c r="B77" s="99"/>
    </row>
    <row r="78" spans="2:2" s="27" customFormat="1" ht="15.75" customHeight="1">
      <c r="B78" s="99"/>
    </row>
    <row r="79" spans="2:2" s="27" customFormat="1" ht="15.75" customHeight="1">
      <c r="B79" s="99"/>
    </row>
    <row r="80" spans="2:2" s="27" customFormat="1" ht="15.75" customHeight="1">
      <c r="B80" s="99"/>
    </row>
    <row r="81" spans="2:2" s="27" customFormat="1" ht="15.75" customHeight="1">
      <c r="B81" s="99"/>
    </row>
    <row r="82" spans="2:2" s="27" customFormat="1" ht="15.75" customHeight="1">
      <c r="B82" s="99"/>
    </row>
    <row r="83" spans="2:2" s="27" customFormat="1" ht="15.75" customHeight="1">
      <c r="B83" s="99"/>
    </row>
    <row r="84" spans="2:2" s="27" customFormat="1" ht="15.75" customHeight="1">
      <c r="B84" s="99"/>
    </row>
    <row r="85" spans="2:2" s="27" customFormat="1" ht="15.75" customHeight="1">
      <c r="B85" s="99"/>
    </row>
    <row r="86" spans="2:2" s="27" customFormat="1" ht="15.75" customHeight="1">
      <c r="B86" s="99"/>
    </row>
    <row r="87" spans="2:2" s="27" customFormat="1" ht="15.75" customHeight="1">
      <c r="B87" s="99"/>
    </row>
    <row r="88" spans="2:2" s="27" customFormat="1" ht="15.75" customHeight="1">
      <c r="B88" s="99"/>
    </row>
    <row r="89" spans="2:2" s="27" customFormat="1" ht="15.75" customHeight="1">
      <c r="B89" s="99"/>
    </row>
    <row r="90" spans="2:2" s="27" customFormat="1" ht="15.75" customHeight="1">
      <c r="B90" s="99"/>
    </row>
    <row r="91" spans="2:2" s="27" customFormat="1" ht="15.75" customHeight="1">
      <c r="B91" s="99"/>
    </row>
    <row r="92" spans="2:2" s="27" customFormat="1" ht="15.75" customHeight="1">
      <c r="B92" s="99"/>
    </row>
    <row r="93" spans="2:2" s="27" customFormat="1" ht="15.75" customHeight="1">
      <c r="B93" s="99"/>
    </row>
    <row r="94" spans="2:2" s="27" customFormat="1" ht="15.75" customHeight="1">
      <c r="B94" s="99"/>
    </row>
    <row r="95" spans="2:2" s="27" customFormat="1" ht="15.75" customHeight="1">
      <c r="B95" s="99"/>
    </row>
    <row r="96" spans="2:2" s="27" customFormat="1" ht="15.75" customHeight="1">
      <c r="B96" s="99"/>
    </row>
    <row r="97" spans="2:16" ht="15.75" customHeight="1">
      <c r="B97" s="99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2:16" ht="15.75" customHeight="1">
      <c r="B98" s="99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2:16" ht="15.75" customHeight="1">
      <c r="B99" s="99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2:16" ht="15.75" customHeight="1">
      <c r="B100" s="99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2:16" ht="15.75" customHeight="1">
      <c r="B101" s="99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2:16" ht="15.75" customHeight="1">
      <c r="B102" s="99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2:16" ht="15.75" customHeight="1">
      <c r="B103" s="99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2:16" ht="15.75" customHeight="1">
      <c r="B104" s="9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2:16" ht="15.75" customHeight="1">
      <c r="B105" s="99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2:16" ht="15.75" customHeight="1">
      <c r="B106" s="99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2:16" ht="15.75" customHeight="1">
      <c r="B107" s="99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2:16" ht="15.75" customHeight="1">
      <c r="B108" s="99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2:16" ht="15.75" customHeight="1">
      <c r="B109" s="99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2:16" ht="15.75" customHeight="1">
      <c r="B110" s="99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2:16" ht="15.75" customHeight="1">
      <c r="B111" s="99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2:16" ht="15.75" customHeight="1">
      <c r="B112" s="99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2:16" ht="15.75" customHeight="1">
      <c r="B113" s="99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2:16" ht="15.75" customHeight="1">
      <c r="B114" s="99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2:16" ht="15.75" customHeight="1">
      <c r="B115" s="99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2:16" ht="15.75" customHeight="1">
      <c r="B116" s="99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2:16" ht="15.75" customHeight="1">
      <c r="B117" s="99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2:16" ht="15.75" customHeight="1">
      <c r="B118" s="99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2:16" ht="15.75" customHeight="1">
      <c r="B119" s="99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2:16" ht="15.75" customHeight="1">
      <c r="B120" s="99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2:16" ht="15.75" customHeight="1">
      <c r="B121" s="99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2:16" ht="15.75" customHeight="1">
      <c r="B122" s="99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2:16" ht="15.75" customHeight="1">
      <c r="B123" s="99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2:16" ht="15.75" customHeight="1">
      <c r="B124" s="99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2:16" ht="15.75" customHeight="1">
      <c r="B125" s="99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2:16" ht="15.75" customHeight="1">
      <c r="B126" s="99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2:16" ht="15.75" customHeight="1">
      <c r="B127" s="99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2:16" ht="15.75" customHeight="1">
      <c r="B128" s="99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2:16" ht="15.75" customHeight="1">
      <c r="B129" s="99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2:16" ht="15.75" customHeight="1">
      <c r="B130" s="99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2:16" ht="15.75" customHeight="1">
      <c r="B131" s="99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2:16" ht="15.75" customHeight="1">
      <c r="B132" s="99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2:16" ht="15.75" customHeight="1">
      <c r="B133" s="99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2:16" ht="15.75" customHeight="1">
      <c r="B134" s="99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2:16" ht="15.75" customHeight="1">
      <c r="B135" s="99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2:16" ht="15.75" customHeight="1">
      <c r="B136" s="99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2:16" ht="15.75" customHeight="1">
      <c r="B137" s="99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2:16" ht="15.75" customHeight="1">
      <c r="B138" s="99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2:16" ht="15.75" customHeight="1">
      <c r="B139" s="99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2:16" ht="15.75" customHeight="1">
      <c r="B140" s="99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</row>
    <row r="141" spans="2:16" ht="15.75" customHeight="1">
      <c r="B141" s="99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</row>
    <row r="142" spans="2:16" ht="15.75" customHeight="1">
      <c r="B142" s="99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</row>
    <row r="143" spans="2:16" ht="15.75" customHeight="1">
      <c r="B143" s="99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</row>
    <row r="144" spans="2:16" ht="15.75" customHeight="1">
      <c r="B144" s="99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</row>
    <row r="145" spans="2:16" ht="15.75" customHeight="1">
      <c r="B145" s="99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2:16" ht="15.75" customHeight="1">
      <c r="B146" s="99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</row>
    <row r="147" spans="2:16" ht="15.75" customHeight="1">
      <c r="B147" s="99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2:16" ht="15.75" customHeight="1">
      <c r="B148" s="99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2:16" ht="15.75" customHeight="1">
      <c r="B149" s="99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</row>
    <row r="150" spans="2:16" ht="15.75" customHeight="1">
      <c r="B150" s="99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2:16" ht="15.75" customHeight="1">
      <c r="B151" s="99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2:16" ht="15.75" customHeight="1">
      <c r="B152" s="99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</row>
    <row r="153" spans="2:16" ht="15.75" customHeight="1">
      <c r="B153" s="99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</row>
    <row r="154" spans="2:16" ht="15.75" customHeight="1">
      <c r="B154" s="99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</row>
    <row r="155" spans="2:16" ht="15.75" customHeight="1">
      <c r="B155" s="99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</row>
    <row r="156" spans="2:16" ht="15.75" customHeight="1">
      <c r="B156" s="99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2:16" ht="15.75" customHeight="1">
      <c r="B157" s="99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2:16" ht="15.75" customHeight="1">
      <c r="B158" s="99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2:16" ht="15.75" customHeight="1">
      <c r="B159" s="99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2:16" ht="15.75" customHeight="1">
      <c r="B160" s="99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2:16" ht="15.75" customHeight="1">
      <c r="B161" s="99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2:16" ht="15.75" customHeight="1">
      <c r="B162" s="99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2:16" ht="15.75" customHeight="1">
      <c r="B163" s="99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2:16" ht="15.75" customHeight="1">
      <c r="B164" s="99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2:16" ht="15.75" customHeight="1">
      <c r="B165" s="99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2:16" ht="15.75" customHeight="1">
      <c r="B166" s="99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2:16" ht="15.75" customHeight="1">
      <c r="B167" s="99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2:16" ht="15.75" customHeight="1">
      <c r="B168" s="99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2:16" ht="15.75" customHeight="1">
      <c r="B169" s="99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2:16" ht="15.75" customHeight="1">
      <c r="B170" s="99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2:16" ht="15.75" customHeight="1">
      <c r="B171" s="99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2:16" ht="15.75" customHeight="1">
      <c r="B172" s="99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2:16" ht="15.75" customHeight="1">
      <c r="B173" s="99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2:16" ht="15.75" customHeight="1">
      <c r="B174" s="99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</row>
    <row r="175" spans="2:16" ht="15.75" customHeight="1">
      <c r="B175" s="99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</row>
    <row r="176" spans="2:16" ht="15.75" customHeight="1">
      <c r="B176" s="99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</row>
    <row r="177" spans="2:16" ht="15.75" customHeight="1">
      <c r="B177" s="99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2:16" ht="15.75" customHeight="1">
      <c r="B178" s="99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</row>
    <row r="179" spans="2:16" ht="15.75" customHeight="1">
      <c r="B179" s="99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</row>
    <row r="180" spans="2:16" ht="15.75" customHeight="1">
      <c r="B180" s="99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2:16" ht="15.75" customHeight="1">
      <c r="B181" s="99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</row>
    <row r="182" spans="2:16" ht="15.75" customHeight="1">
      <c r="B182" s="99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</row>
    <row r="183" spans="2:16" ht="15.75" customHeight="1">
      <c r="B183" s="99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</row>
    <row r="184" spans="2:16" ht="15.75" customHeight="1">
      <c r="B184" s="99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</row>
    <row r="185" spans="2:16" ht="15.75" customHeight="1">
      <c r="B185" s="99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2:16" ht="15.75" customHeight="1">
      <c r="B186" s="99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</row>
    <row r="187" spans="2:16" ht="15.75" customHeight="1">
      <c r="B187" s="99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</row>
    <row r="188" spans="2:16" ht="15.75" customHeight="1">
      <c r="B188" s="99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</row>
    <row r="189" spans="2:16" ht="15.75" customHeight="1">
      <c r="B189" s="99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</row>
    <row r="190" spans="2:16" ht="15.75" customHeight="1">
      <c r="B190" s="99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</row>
    <row r="191" spans="2:16" ht="15.75" customHeight="1">
      <c r="B191" s="99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</row>
    <row r="192" spans="2:16" ht="15.75" customHeight="1">
      <c r="B192" s="99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</row>
    <row r="193" spans="2:16" ht="15.75" customHeight="1">
      <c r="B193" s="99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</row>
    <row r="194" spans="2:16" ht="15.75" customHeight="1">
      <c r="B194" s="99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</row>
    <row r="195" spans="2:16" ht="15.75" customHeight="1">
      <c r="B195" s="99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</row>
    <row r="196" spans="2:16" ht="15.75" customHeight="1">
      <c r="B196" s="99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</row>
    <row r="197" spans="2:16" ht="15.75" customHeight="1">
      <c r="B197" s="99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</row>
    <row r="198" spans="2:16" ht="15.75" customHeight="1">
      <c r="B198" s="99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2:16" ht="15.75" customHeight="1">
      <c r="B199" s="99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2:16" ht="15.75" customHeight="1">
      <c r="B200" s="99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2:16" ht="15.75" customHeight="1">
      <c r="B201" s="99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</row>
    <row r="202" spans="2:16" ht="15.75" customHeight="1">
      <c r="B202" s="99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</row>
    <row r="203" spans="2:16" ht="15.75" customHeight="1">
      <c r="B203" s="99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</row>
    <row r="204" spans="2:16" ht="15.75" customHeight="1">
      <c r="B204" s="99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</row>
    <row r="205" spans="2:16" ht="15.75" customHeight="1">
      <c r="B205" s="99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</row>
    <row r="206" spans="2:16" ht="15.75" customHeight="1">
      <c r="B206" s="99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</row>
    <row r="207" spans="2:16" ht="15.75" customHeight="1">
      <c r="B207" s="99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</row>
    <row r="208" spans="2:16" ht="15.75" customHeight="1">
      <c r="B208" s="99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</row>
    <row r="209" spans="2:16" ht="15.75" customHeight="1">
      <c r="B209" s="99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2:16" ht="15.75" customHeight="1">
      <c r="B210" s="99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2:16" ht="15.75" customHeight="1">
      <c r="B211" s="99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</row>
    <row r="212" spans="2:16" ht="15.75" customHeight="1">
      <c r="B212" s="99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</row>
    <row r="213" spans="2:16" ht="15.75" customHeight="1">
      <c r="B213" s="99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</row>
    <row r="214" spans="2:16" ht="15.75" customHeight="1">
      <c r="B214" s="99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</row>
    <row r="215" spans="2:16" ht="15.75" customHeight="1">
      <c r="B215" s="99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</row>
    <row r="216" spans="2:16" ht="15.75" customHeight="1">
      <c r="B216" s="99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</row>
    <row r="217" spans="2:16" ht="15.75" customHeight="1">
      <c r="B217" s="99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</row>
    <row r="218" spans="2:16" ht="15.75" customHeight="1">
      <c r="B218" s="99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</row>
    <row r="219" spans="2:16" ht="15.75" customHeight="1">
      <c r="B219" s="99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</row>
    <row r="220" spans="2:16" ht="15.75" customHeight="1">
      <c r="B220" s="99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</row>
    <row r="221" spans="2:16" ht="15.75" customHeight="1">
      <c r="B221" s="99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</row>
    <row r="222" spans="2:16" ht="15.75" customHeight="1">
      <c r="B222" s="99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</row>
    <row r="223" spans="2:16" ht="15.75" customHeight="1">
      <c r="B223" s="99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</row>
    <row r="224" spans="2:16" ht="15.75" customHeight="1">
      <c r="B224" s="99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</row>
    <row r="225" spans="2:16" ht="15.75" customHeight="1">
      <c r="B225" s="99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</row>
    <row r="226" spans="2:16" ht="15.75" customHeight="1">
      <c r="B226" s="99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</row>
    <row r="227" spans="2:16" ht="15.75" customHeight="1">
      <c r="B227" s="99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</row>
    <row r="228" spans="2:16" ht="15.75" customHeight="1">
      <c r="B228" s="99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</row>
    <row r="229" spans="2:16" ht="15.75" customHeight="1">
      <c r="B229" s="99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</row>
    <row r="230" spans="2:16" ht="15.75" customHeight="1">
      <c r="B230" s="99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</row>
    <row r="231" spans="2:16" ht="15.75" customHeight="1">
      <c r="B231" s="99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</row>
    <row r="232" spans="2:16" ht="15.75" customHeight="1">
      <c r="B232" s="99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</row>
    <row r="233" spans="2:16" ht="15.75" customHeight="1">
      <c r="B233" s="99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</row>
    <row r="234" spans="2:16" ht="15.75" customHeight="1">
      <c r="B234" s="99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</row>
    <row r="235" spans="2:16" ht="15.75" customHeight="1">
      <c r="B235" s="99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</row>
    <row r="236" spans="2:16" ht="15.75" customHeight="1">
      <c r="B236" s="99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</row>
    <row r="237" spans="2:16" ht="15.75" customHeight="1">
      <c r="B237" s="99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</row>
    <row r="238" spans="2:16" ht="15.75" customHeight="1">
      <c r="B238" s="99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</row>
    <row r="239" spans="2:16" ht="15.75" customHeight="1">
      <c r="B239" s="99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</row>
    <row r="240" spans="2:16" ht="15.75" customHeight="1">
      <c r="B240" s="99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</row>
    <row r="241" spans="2:16" ht="15.75" customHeight="1">
      <c r="B241" s="99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</row>
    <row r="242" spans="2:16" ht="15.75" customHeight="1">
      <c r="B242" s="99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</row>
    <row r="243" spans="2:16" ht="15.75" customHeight="1">
      <c r="B243" s="99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</row>
    <row r="244" spans="2:16" ht="15.75" customHeight="1">
      <c r="B244" s="99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</row>
    <row r="245" spans="2:16" ht="15.75" customHeight="1">
      <c r="B245" s="99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</row>
    <row r="246" spans="2:16" ht="15.75" customHeight="1">
      <c r="B246" s="99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</row>
    <row r="247" spans="2:16" ht="15.75" customHeight="1">
      <c r="B247" s="99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</row>
    <row r="248" spans="2:16" ht="15.75" customHeight="1">
      <c r="B248" s="99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</row>
    <row r="249" spans="2:16" ht="15.75" customHeight="1">
      <c r="B249" s="99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</row>
    <row r="250" spans="2:16" ht="15.75" customHeight="1">
      <c r="B250" s="99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</row>
    <row r="251" spans="2:16" ht="15.75" customHeight="1">
      <c r="B251" s="99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</row>
    <row r="252" spans="2:16" ht="15.75" customHeight="1">
      <c r="B252" s="99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</row>
    <row r="253" spans="2:16" ht="15.75" customHeight="1">
      <c r="B253" s="99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</row>
    <row r="254" spans="2:16" ht="15.75" customHeight="1">
      <c r="B254" s="99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</row>
    <row r="255" spans="2:16" ht="15.75" customHeight="1">
      <c r="B255" s="99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</row>
    <row r="256" spans="2:16" ht="15.75" customHeight="1">
      <c r="B256" s="99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</row>
    <row r="257" spans="2:16" ht="15.75" customHeight="1">
      <c r="B257" s="99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</row>
    <row r="258" spans="2:16" ht="15.75" customHeight="1">
      <c r="B258" s="99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</row>
    <row r="259" spans="2:16" ht="15.75" customHeight="1">
      <c r="B259" s="99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</row>
    <row r="260" spans="2:16" ht="15.75" customHeight="1">
      <c r="B260" s="99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</row>
    <row r="261" spans="2:16" ht="15.75" customHeight="1">
      <c r="B261" s="99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</row>
    <row r="262" spans="2:16" ht="15.75" customHeight="1">
      <c r="B262" s="99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</row>
    <row r="263" spans="2:16" ht="15.75" customHeight="1">
      <c r="B263" s="99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</row>
    <row r="264" spans="2:16" ht="15.75" customHeight="1">
      <c r="B264" s="99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</row>
    <row r="265" spans="2:16" ht="15.75" customHeight="1">
      <c r="B265" s="99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</row>
    <row r="266" spans="2:16" ht="15.75" customHeight="1">
      <c r="B266" s="99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</row>
    <row r="267" spans="2:16" ht="15.75" customHeight="1">
      <c r="B267" s="99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</row>
    <row r="268" spans="2:16" ht="15.75" customHeight="1">
      <c r="B268" s="99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</row>
    <row r="269" spans="2:16" ht="15.75" customHeight="1">
      <c r="B269" s="99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</row>
    <row r="270" spans="2:16" ht="15.75" customHeight="1">
      <c r="B270" s="99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</row>
    <row r="271" spans="2:16" ht="15.75" customHeight="1">
      <c r="B271" s="99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</row>
    <row r="272" spans="2:16" ht="15.75" customHeight="1">
      <c r="B272" s="99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</row>
    <row r="273" spans="2:16" ht="15.75" customHeight="1">
      <c r="B273" s="99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</row>
    <row r="274" spans="2:16" ht="15.75" customHeight="1">
      <c r="B274" s="99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</row>
    <row r="275" spans="2:16" ht="15.75" customHeight="1">
      <c r="B275" s="99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</row>
    <row r="276" spans="2:16" ht="15.75" customHeight="1">
      <c r="B276" s="99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</row>
    <row r="277" spans="2:16" ht="15.75" customHeight="1">
      <c r="B277" s="99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</row>
    <row r="278" spans="2:16" ht="15.75" customHeight="1">
      <c r="B278" s="99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</row>
    <row r="279" spans="2:16" ht="15.75" customHeight="1">
      <c r="B279" s="99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</row>
    <row r="280" spans="2:16" ht="15.75" customHeight="1">
      <c r="B280" s="99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</row>
    <row r="281" spans="2:16" ht="15.75" customHeight="1">
      <c r="B281" s="99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</row>
    <row r="282" spans="2:16" ht="15.75" customHeight="1">
      <c r="B282" s="99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</row>
    <row r="283" spans="2:16" ht="15.75" customHeight="1">
      <c r="B283" s="99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</row>
    <row r="284" spans="2:16" ht="15.75" customHeight="1">
      <c r="B284" s="99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</row>
    <row r="285" spans="2:16" ht="15.75" customHeight="1">
      <c r="B285" s="99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</row>
    <row r="286" spans="2:16" ht="15.75" customHeight="1">
      <c r="B286" s="99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</row>
    <row r="287" spans="2:16" ht="15.75" customHeight="1">
      <c r="B287" s="99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</row>
    <row r="288" spans="2:16" ht="15.75" customHeight="1">
      <c r="B288" s="99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</row>
    <row r="289" spans="2:16" ht="15.75" customHeight="1">
      <c r="B289" s="99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</row>
    <row r="290" spans="2:16" ht="15.75" customHeight="1">
      <c r="B290" s="99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</row>
    <row r="291" spans="2:16" ht="15.75" customHeight="1">
      <c r="B291" s="99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</row>
    <row r="292" spans="2:16" ht="15.75" customHeight="1">
      <c r="B292" s="99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</row>
    <row r="293" spans="2:16" ht="15.75" customHeight="1">
      <c r="B293" s="99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</row>
    <row r="294" spans="2:16" ht="15.75" customHeight="1">
      <c r="B294" s="99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</row>
    <row r="295" spans="2:16" ht="15.75" customHeight="1">
      <c r="B295" s="99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</row>
    <row r="296" spans="2:16" ht="15.75" customHeight="1">
      <c r="B296" s="99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2:16" ht="15.75" customHeight="1">
      <c r="B297" s="99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2:16" ht="15.75" customHeight="1">
      <c r="B298" s="99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</row>
    <row r="299" spans="2:16" ht="15.75" customHeight="1">
      <c r="B299" s="99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</row>
    <row r="300" spans="2:16" ht="15.75" customHeight="1">
      <c r="B300" s="99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</row>
    <row r="301" spans="2:16" ht="15.75" customHeight="1">
      <c r="B301" s="99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</row>
    <row r="302" spans="2:16" ht="15.75" customHeight="1">
      <c r="B302" s="99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</row>
    <row r="303" spans="2:16" ht="15.75" customHeight="1">
      <c r="B303" s="99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</row>
    <row r="304" spans="2:16" ht="15.75" customHeight="1">
      <c r="B304" s="99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</row>
    <row r="305" spans="2:16" ht="15.75" customHeight="1">
      <c r="B305" s="99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</row>
    <row r="306" spans="2:16" ht="15.75" customHeight="1">
      <c r="B306" s="99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</row>
    <row r="307" spans="2:16" ht="15.75" customHeight="1">
      <c r="B307" s="99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</row>
    <row r="308" spans="2:16" ht="15.75" customHeight="1">
      <c r="B308" s="99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</row>
    <row r="309" spans="2:16" ht="15.75" customHeight="1">
      <c r="B309" s="99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</row>
    <row r="310" spans="2:16" ht="15.75" customHeight="1">
      <c r="B310" s="99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</row>
    <row r="311" spans="2:16" ht="15.75" customHeight="1">
      <c r="B311" s="99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</row>
    <row r="312" spans="2:16" ht="15.75" customHeight="1">
      <c r="B312" s="99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</row>
    <row r="313" spans="2:16" ht="15.75" customHeight="1">
      <c r="B313" s="99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</row>
    <row r="314" spans="2:16" ht="15.75" customHeight="1">
      <c r="B314" s="99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</row>
    <row r="315" spans="2:16" ht="15.75" customHeight="1">
      <c r="B315" s="99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</row>
    <row r="316" spans="2:16" ht="15.75" customHeight="1">
      <c r="B316" s="99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</row>
    <row r="317" spans="2:16" ht="15.75" customHeight="1">
      <c r="B317" s="99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</row>
    <row r="318" spans="2:16" ht="15.75" customHeight="1">
      <c r="B318" s="99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</row>
    <row r="319" spans="2:16" ht="15.75" customHeight="1">
      <c r="B319" s="99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</row>
    <row r="320" spans="2:16" ht="15.75" customHeight="1">
      <c r="B320" s="99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</row>
    <row r="321" spans="2:16" ht="15.75" customHeight="1">
      <c r="B321" s="99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</row>
    <row r="322" spans="2:16" ht="15.75" customHeight="1">
      <c r="B322" s="99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</row>
    <row r="323" spans="2:16" ht="15.75" customHeight="1">
      <c r="B323" s="99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2:16" ht="15.75" customHeight="1">
      <c r="B324" s="99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2:16" ht="15.75" customHeight="1">
      <c r="B325" s="99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</row>
    <row r="326" spans="2:16" ht="15.75" customHeight="1">
      <c r="B326" s="99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</row>
    <row r="327" spans="2:16" ht="15.75" customHeight="1">
      <c r="B327" s="99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2:16" ht="15.75" customHeight="1">
      <c r="B328" s="99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2:16" ht="15.75" customHeight="1">
      <c r="B329" s="99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2:16" ht="15.75" customHeight="1">
      <c r="B330" s="99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2:16" ht="15.75" customHeight="1">
      <c r="B331" s="99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2:16" ht="15.75" customHeight="1">
      <c r="B332" s="99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2:16" ht="15.75" customHeight="1">
      <c r="B333" s="99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2:16" ht="15.75" customHeight="1">
      <c r="B334" s="99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2:16" ht="15.75" customHeight="1">
      <c r="B335" s="99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2:16" ht="15.75" customHeight="1">
      <c r="B336" s="99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2:16" ht="15.75" customHeight="1">
      <c r="B337" s="99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2:16" ht="15.75" customHeight="1">
      <c r="B338" s="99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2:16" ht="15.75" customHeight="1">
      <c r="B339" s="99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2:16" ht="15.75" customHeight="1">
      <c r="B340" s="99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2:16" ht="15.75" customHeight="1">
      <c r="B341" s="99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2:16" ht="15.75" customHeight="1">
      <c r="B342" s="99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2:16" ht="15.75" customHeight="1">
      <c r="B343" s="99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2:16" ht="15.75" customHeight="1">
      <c r="B344" s="99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2:16" ht="15.75" customHeight="1">
      <c r="B345" s="99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2:16" ht="15.75" customHeight="1">
      <c r="B346" s="99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2:16" ht="15.75" customHeight="1">
      <c r="B347" s="99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2:16" ht="15.75" customHeight="1">
      <c r="B348" s="99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2:16" ht="15.75" customHeight="1">
      <c r="B349" s="99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2:16" ht="15.75" customHeight="1">
      <c r="B350" s="99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2:16" ht="15.75" customHeight="1">
      <c r="B351" s="99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2:16" ht="15.75" customHeight="1">
      <c r="B352" s="99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2:16" ht="15.75" customHeight="1">
      <c r="B353" s="99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2:16" ht="15.75" customHeight="1">
      <c r="B354" s="99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2:16" ht="15.75" customHeight="1">
      <c r="B355" s="99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2:16" ht="15.75" customHeight="1">
      <c r="B356" s="99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2:16" ht="15.75" customHeight="1">
      <c r="B357" s="99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2:16" ht="15.75" customHeight="1">
      <c r="B358" s="99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2:16" ht="15.75" customHeight="1">
      <c r="B359" s="99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2:16" ht="15.75" customHeight="1">
      <c r="B360" s="99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2:16" ht="15.75" customHeight="1">
      <c r="B361" s="99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2:16" ht="15.75" customHeight="1">
      <c r="B362" s="99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2:16" ht="15.75" customHeight="1">
      <c r="B363" s="99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2:16" ht="15.75" customHeight="1">
      <c r="B364" s="99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2:16" ht="15.75" customHeight="1">
      <c r="B365" s="99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2:16" ht="15.75" customHeight="1">
      <c r="B366" s="99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2:16" ht="15.75" customHeight="1">
      <c r="B367" s="99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2:16" ht="15.75" customHeight="1">
      <c r="B368" s="99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2:16" ht="15.75" customHeight="1">
      <c r="B369" s="99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2:16" ht="15.75" customHeight="1">
      <c r="B370" s="99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2:16" ht="15.75" customHeight="1">
      <c r="B371" s="99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2:16" ht="15.75" customHeight="1">
      <c r="B372" s="99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2:16" ht="15.75" customHeight="1">
      <c r="B373" s="99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2:16" ht="15.75" customHeight="1">
      <c r="B374" s="99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2:16" ht="15.75" customHeight="1">
      <c r="B375" s="99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2:16" ht="15.75" customHeight="1">
      <c r="B376" s="99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2:16" ht="15.75" customHeight="1">
      <c r="B377" s="99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2:16" ht="15.75" customHeight="1">
      <c r="B378" s="99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2:16" ht="15.75" customHeight="1">
      <c r="B379" s="99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2:16" ht="15.75" customHeight="1">
      <c r="B380" s="99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2:16" ht="15.75" customHeight="1">
      <c r="B381" s="99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2:16" ht="15.75" customHeight="1">
      <c r="B382" s="99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2:16" ht="15.75" customHeight="1">
      <c r="B383" s="99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2:16" ht="15.75" customHeight="1">
      <c r="B384" s="99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2:16" ht="15.75" customHeight="1">
      <c r="B385" s="99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2:16" ht="15.75" customHeight="1">
      <c r="B386" s="99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2:16" ht="15.75" customHeight="1">
      <c r="B387" s="99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2:16" ht="15.75" customHeight="1">
      <c r="B388" s="99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2:16" ht="15.75" customHeight="1">
      <c r="B389" s="99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2:16" ht="15.75" customHeight="1">
      <c r="B390" s="99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2:16" ht="15.75" customHeight="1">
      <c r="B391" s="99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2:16" ht="15.75" customHeight="1">
      <c r="B392" s="99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2:16" ht="15.75" customHeight="1">
      <c r="B393" s="99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2:16" ht="15.75" customHeight="1">
      <c r="B394" s="99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2:16" ht="15.75" customHeight="1">
      <c r="B395" s="99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2:16" ht="15.75" customHeight="1">
      <c r="B396" s="99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2:16" ht="15.75" customHeight="1">
      <c r="B397" s="99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2:16" ht="15.75" customHeight="1">
      <c r="B398" s="99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2:16" ht="15.75" customHeight="1">
      <c r="B399" s="99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2:16" ht="15.75" customHeight="1">
      <c r="B400" s="99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2:16" ht="15.75" customHeight="1">
      <c r="B401" s="99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2:16" ht="15.75" customHeight="1">
      <c r="B402" s="99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2:16" ht="15.75" customHeight="1">
      <c r="B403" s="99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2:16" ht="15.75" customHeight="1">
      <c r="B404" s="99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2:16" ht="15.75" customHeight="1">
      <c r="B405" s="99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2:16" ht="15.75" customHeight="1">
      <c r="B406" s="99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2:16" ht="15.75" customHeight="1">
      <c r="B407" s="99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</row>
    <row r="408" spans="2:16" ht="15.75" customHeight="1">
      <c r="B408" s="99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</row>
    <row r="409" spans="2:16" ht="15.75" customHeight="1">
      <c r="B409" s="99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</row>
    <row r="410" spans="2:16" ht="15.75" customHeight="1">
      <c r="B410" s="99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</row>
    <row r="411" spans="2:16" ht="15.75" customHeight="1">
      <c r="B411" s="99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2:16" ht="15.75" customHeight="1">
      <c r="B412" s="99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2:16" ht="15.75" customHeight="1">
      <c r="B413" s="99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2:16" ht="15.75" customHeight="1">
      <c r="B414" s="99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2:16" ht="15.75" customHeight="1">
      <c r="B415" s="99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2:16" ht="15.75" customHeight="1">
      <c r="B416" s="99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2:16" ht="15.75" customHeight="1">
      <c r="B417" s="99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2:16" ht="15.75" customHeight="1">
      <c r="B418" s="99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2:16" ht="15.75" customHeight="1">
      <c r="B419" s="99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2:16" ht="15.75" customHeight="1">
      <c r="B420" s="99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2:16" ht="15.75" customHeight="1">
      <c r="B421" s="99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2:16" ht="15.75" customHeight="1">
      <c r="B422" s="99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2:16" ht="15.75" customHeight="1">
      <c r="B423" s="99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2:16" ht="15.75" customHeight="1">
      <c r="B424" s="99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2:16" ht="15.75" customHeight="1">
      <c r="B425" s="99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2:16" ht="15.75" customHeight="1">
      <c r="B426" s="99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2:16" ht="15.75" customHeight="1">
      <c r="B427" s="99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2:16" ht="15.75" customHeight="1">
      <c r="B428" s="99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2:16" ht="15.75" customHeight="1">
      <c r="B429" s="99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2:16" ht="15.75" customHeight="1">
      <c r="B430" s="99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2:16" ht="15.75" customHeight="1">
      <c r="B431" s="99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2:16" ht="15.75" customHeight="1">
      <c r="B432" s="99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2:16" ht="15.75" customHeight="1">
      <c r="B433" s="99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2:16" ht="15.75" customHeight="1">
      <c r="B434" s="99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2:16" ht="15.75" customHeight="1">
      <c r="B435" s="99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2:16" ht="15.75" customHeight="1">
      <c r="B436" s="99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2:16" ht="15.75" customHeight="1">
      <c r="B437" s="99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2:16" ht="15.75" customHeight="1">
      <c r="B438" s="99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2:16" ht="15.75" customHeight="1">
      <c r="B439" s="99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2:16" ht="15.75" customHeight="1">
      <c r="B440" s="99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2:16" ht="15.75" customHeight="1">
      <c r="B441" s="99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2:16" ht="15.75" customHeight="1">
      <c r="B442" s="99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2:16" ht="15.75" customHeight="1">
      <c r="B443" s="99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2:16" ht="15.75" customHeight="1">
      <c r="B444" s="99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2:16" ht="15.75" customHeight="1">
      <c r="B445" s="99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2:16" ht="15.75" customHeight="1">
      <c r="B446" s="99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2:16" ht="15.75" customHeight="1">
      <c r="B447" s="99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2:16" ht="15.75" customHeight="1">
      <c r="B448" s="99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2:16" ht="15.75" customHeight="1">
      <c r="B449" s="99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2:16" ht="15.75" customHeight="1">
      <c r="B450" s="99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2:16" ht="15.75" customHeight="1">
      <c r="B451" s="99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2:16" ht="15.75" customHeight="1">
      <c r="B452" s="99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2:16" ht="15.75" customHeight="1">
      <c r="B453" s="99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2:16" ht="15.75" customHeight="1">
      <c r="B454" s="99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2:16" ht="15.75" customHeight="1">
      <c r="B455" s="99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2:16" ht="15.75" customHeight="1">
      <c r="B456" s="99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2:16" ht="15.75" customHeight="1">
      <c r="B457" s="99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2:16" ht="15.75" customHeight="1">
      <c r="B458" s="99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  <row r="459" spans="2:16" ht="15.75" customHeight="1">
      <c r="B459" s="99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</row>
    <row r="460" spans="2:16" ht="15.75" customHeight="1">
      <c r="B460" s="99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</row>
    <row r="461" spans="2:16" ht="15.75" customHeight="1">
      <c r="B461" s="99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</row>
    <row r="462" spans="2:16" ht="15.75" customHeight="1">
      <c r="P462" s="27"/>
    </row>
  </sheetData>
  <sheetProtection algorithmName="SHA-512" hashValue="Udcv9cQ0Gq5ivNv1ad+oPl2wJznjqpZKik8K+6wmufnnKXRK1bCAQDUbMIKFFxSrkIPtShPpfEy0xrsDtDht0w==" saltValue="NhSgOP5aPBevmtte19P+5w==" spinCount="100000" sheet="1" objects="1" scenarios="1"/>
  <mergeCells count="14">
    <mergeCell ref="B14:C14"/>
    <mergeCell ref="B13:C13"/>
    <mergeCell ref="B9:C9"/>
    <mergeCell ref="B10:C10"/>
    <mergeCell ref="B11:C11"/>
    <mergeCell ref="B12:C12"/>
    <mergeCell ref="B4:N4"/>
    <mergeCell ref="M7:M8"/>
    <mergeCell ref="D7:D8"/>
    <mergeCell ref="E7:E8"/>
    <mergeCell ref="F7:I7"/>
    <mergeCell ref="J7:J8"/>
    <mergeCell ref="K7:K8"/>
    <mergeCell ref="L7:L8"/>
  </mergeCells>
  <phoneticPr fontId="3" type="noConversion"/>
  <pageMargins left="0.62992125984251968" right="0.43307086614173229" top="1.2204724409448819" bottom="0" header="0.51181102362204722" footer="0"/>
  <pageSetup scale="72" orientation="portrait" horizontalDpi="4294967292" verticalDpi="4294967292" r:id="rId1"/>
  <headerFooter alignWithMargins="0">
    <oddHeader xml:space="preserve">&amp;C&amp;11INSTITUTO SUPERIOR TÉCNICO — BALANÇO SOCIAL DE 2018
</oddHeader>
  </headerFooter>
  <picture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9DE0"/>
    <pageSetUpPr autoPageBreaks="0"/>
  </sheetPr>
  <dimension ref="A1:CN457"/>
  <sheetViews>
    <sheetView showGridLines="0" showRowColHeaders="0" zoomScale="90" zoomScaleNormal="90" workbookViewId="0">
      <selection activeCell="S14" sqref="S14"/>
    </sheetView>
  </sheetViews>
  <sheetFormatPr defaultColWidth="9.109375" defaultRowHeight="15.75" customHeight="1"/>
  <cols>
    <col min="1" max="1" width="3.33203125" style="136" customWidth="1"/>
    <col min="2" max="2" width="20.6640625" style="22" customWidth="1"/>
    <col min="3" max="3" width="20.6640625" style="13" customWidth="1"/>
    <col min="4" max="4" width="2.44140625" style="15" customWidth="1"/>
    <col min="5" max="6" width="6.6640625" style="13" customWidth="1"/>
    <col min="7" max="7" width="6.33203125" style="13" customWidth="1"/>
    <col min="8" max="8" width="6.6640625" style="13" customWidth="1"/>
    <col min="9" max="10" width="6.33203125" style="13" customWidth="1"/>
    <col min="11" max="12" width="6.6640625" style="13" customWidth="1"/>
    <col min="13" max="15" width="6.33203125" style="13" customWidth="1"/>
    <col min="16" max="16" width="7.33203125" style="13" customWidth="1"/>
    <col min="17" max="17" width="2.88671875" style="136" customWidth="1"/>
    <col min="18" max="19" width="4.33203125" style="13" customWidth="1"/>
    <col min="20" max="92" width="9.109375" style="136"/>
    <col min="93" max="16384" width="9.109375" style="13"/>
  </cols>
  <sheetData>
    <row r="1" spans="1:92" ht="15.75" customHeight="1">
      <c r="B1" s="142"/>
      <c r="C1" s="136"/>
      <c r="D1" s="143"/>
      <c r="E1" s="136"/>
      <c r="F1" s="136"/>
      <c r="G1" s="136"/>
      <c r="H1" s="136"/>
      <c r="I1" s="136"/>
      <c r="J1" s="137"/>
      <c r="K1" s="137"/>
      <c r="L1" s="137"/>
      <c r="M1" s="137"/>
      <c r="N1" s="136"/>
      <c r="O1" s="136"/>
      <c r="P1" s="137"/>
      <c r="R1" s="136"/>
      <c r="S1" s="136"/>
      <c r="CK1" s="13"/>
      <c r="CL1" s="13"/>
      <c r="CM1" s="13"/>
      <c r="CN1" s="13"/>
    </row>
    <row r="2" spans="1:92" s="9" customFormat="1" ht="15.75" customHeight="1">
      <c r="A2" s="101"/>
      <c r="B2" s="102" t="s">
        <v>347</v>
      </c>
      <c r="C2" s="102"/>
      <c r="D2" s="103"/>
      <c r="E2" s="101"/>
      <c r="F2" s="101"/>
      <c r="G2" s="101"/>
      <c r="H2" s="101"/>
      <c r="I2" s="15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</row>
    <row r="3" spans="1:92" s="6" customFormat="1" ht="15.75" customHeight="1">
      <c r="A3" s="27"/>
      <c r="B3" s="99"/>
      <c r="C3" s="27"/>
      <c r="D3" s="50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</row>
    <row r="4" spans="1:92" s="91" customFormat="1" ht="27.9" customHeight="1">
      <c r="A4" s="27"/>
      <c r="B4" s="563" t="s">
        <v>432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314"/>
      <c r="P4" s="314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</row>
    <row r="5" spans="1:92" s="6" customFormat="1" ht="15.75" customHeight="1">
      <c r="A5" s="27"/>
      <c r="B5" s="105"/>
      <c r="C5" s="106"/>
      <c r="D5" s="50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</row>
    <row r="6" spans="1:92" s="6" customFormat="1" ht="15.75" customHeight="1">
      <c r="A6" s="27"/>
      <c r="B6" s="99"/>
      <c r="C6" s="27"/>
      <c r="D6" s="50"/>
      <c r="E6" s="523" t="s">
        <v>155</v>
      </c>
      <c r="F6" s="523" t="s">
        <v>156</v>
      </c>
      <c r="G6" s="537" t="s">
        <v>159</v>
      </c>
      <c r="H6" s="538"/>
      <c r="I6" s="538"/>
      <c r="J6" s="539"/>
      <c r="K6" s="598" t="s">
        <v>29</v>
      </c>
      <c r="L6" s="599" t="s">
        <v>28</v>
      </c>
      <c r="M6" s="598" t="s">
        <v>388</v>
      </c>
      <c r="N6" s="600" t="s">
        <v>30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</row>
    <row r="7" spans="1:92" s="4" customFormat="1" ht="113.1" customHeight="1">
      <c r="A7" s="110"/>
      <c r="B7" s="188"/>
      <c r="C7" s="133"/>
      <c r="D7" s="158"/>
      <c r="E7" s="524"/>
      <c r="F7" s="524"/>
      <c r="G7" s="112" t="s">
        <v>79</v>
      </c>
      <c r="H7" s="112" t="s">
        <v>161</v>
      </c>
      <c r="I7" s="112" t="s">
        <v>158</v>
      </c>
      <c r="J7" s="114" t="s">
        <v>7</v>
      </c>
      <c r="K7" s="599"/>
      <c r="L7" s="599"/>
      <c r="M7" s="599"/>
      <c r="N7" s="60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</row>
    <row r="8" spans="1:92" s="6" customFormat="1" ht="15.75" customHeight="1">
      <c r="A8" s="27"/>
      <c r="B8" s="564" t="s">
        <v>166</v>
      </c>
      <c r="C8" s="565"/>
      <c r="D8" s="115" t="s">
        <v>31</v>
      </c>
      <c r="E8" s="168">
        <v>0</v>
      </c>
      <c r="F8" s="177">
        <v>0</v>
      </c>
      <c r="G8" s="176">
        <v>0</v>
      </c>
      <c r="H8" s="177">
        <v>0</v>
      </c>
      <c r="I8" s="176">
        <v>0</v>
      </c>
      <c r="J8" s="169">
        <f>SUM(G8:I8)</f>
        <v>0</v>
      </c>
      <c r="K8" s="170">
        <v>0</v>
      </c>
      <c r="L8" s="170">
        <v>0</v>
      </c>
      <c r="M8" s="169">
        <v>0</v>
      </c>
      <c r="N8" s="165">
        <f>E8+F8+J8+K8+L8+M8</f>
        <v>0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</row>
    <row r="9" spans="1:92" s="6" customFormat="1" ht="15.75" customHeight="1">
      <c r="A9" s="27"/>
      <c r="B9" s="566"/>
      <c r="C9" s="567"/>
      <c r="D9" s="119" t="s">
        <v>244</v>
      </c>
      <c r="E9" s="170">
        <v>0</v>
      </c>
      <c r="F9" s="177">
        <v>0</v>
      </c>
      <c r="G9" s="176">
        <v>0</v>
      </c>
      <c r="H9" s="177">
        <v>0</v>
      </c>
      <c r="I9" s="176">
        <v>0</v>
      </c>
      <c r="J9" s="169">
        <f>SUM(G9:I9)</f>
        <v>0</v>
      </c>
      <c r="K9" s="170">
        <v>0</v>
      </c>
      <c r="L9" s="170">
        <v>0</v>
      </c>
      <c r="M9" s="169">
        <v>0</v>
      </c>
      <c r="N9" s="165">
        <f>E9+F9+J9+K9+L9+M9</f>
        <v>0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</row>
    <row r="10" spans="1:92" s="6" customFormat="1" ht="15.75" customHeight="1">
      <c r="A10" s="27"/>
      <c r="B10" s="568"/>
      <c r="C10" s="569"/>
      <c r="D10" s="370" t="s">
        <v>32</v>
      </c>
      <c r="E10" s="357">
        <f t="shared" ref="E10:L10" si="0">SUM(E8:E9)</f>
        <v>0</v>
      </c>
      <c r="F10" s="357">
        <f t="shared" si="0"/>
        <v>0</v>
      </c>
      <c r="G10" s="357">
        <f t="shared" si="0"/>
        <v>0</v>
      </c>
      <c r="H10" s="357">
        <f t="shared" si="0"/>
        <v>0</v>
      </c>
      <c r="I10" s="357">
        <f t="shared" si="0"/>
        <v>0</v>
      </c>
      <c r="J10" s="357">
        <f>SUM(J8:J9)</f>
        <v>0</v>
      </c>
      <c r="K10" s="357">
        <f t="shared" si="0"/>
        <v>0</v>
      </c>
      <c r="L10" s="357">
        <f t="shared" si="0"/>
        <v>0</v>
      </c>
      <c r="M10" s="361">
        <f>SUM(M8:M9)</f>
        <v>0</v>
      </c>
      <c r="N10" s="366">
        <f>SUM(N8:N9)</f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</row>
    <row r="11" spans="1:92" s="6" customFormat="1" ht="15.75" customHeight="1">
      <c r="A11" s="27"/>
      <c r="B11" s="564" t="s">
        <v>180</v>
      </c>
      <c r="C11" s="565"/>
      <c r="D11" s="115" t="s">
        <v>31</v>
      </c>
      <c r="E11" s="168">
        <v>0</v>
      </c>
      <c r="F11" s="172">
        <v>0</v>
      </c>
      <c r="G11" s="171">
        <v>34</v>
      </c>
      <c r="H11" s="172">
        <v>18</v>
      </c>
      <c r="I11" s="171">
        <v>15</v>
      </c>
      <c r="J11" s="169">
        <f>SUM(G11:I11)</f>
        <v>67</v>
      </c>
      <c r="K11" s="168">
        <v>51</v>
      </c>
      <c r="L11" s="168">
        <v>12</v>
      </c>
      <c r="M11" s="167">
        <v>10</v>
      </c>
      <c r="N11" s="165">
        <f>E11+F11+J11+K11+L11+M11</f>
        <v>140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</row>
    <row r="12" spans="1:92" s="6" customFormat="1" ht="15.75" customHeight="1">
      <c r="A12" s="27"/>
      <c r="B12" s="566"/>
      <c r="C12" s="567"/>
      <c r="D12" s="119" t="s">
        <v>244</v>
      </c>
      <c r="E12" s="170">
        <v>0</v>
      </c>
      <c r="F12" s="177">
        <v>0</v>
      </c>
      <c r="G12" s="176">
        <v>89</v>
      </c>
      <c r="H12" s="177">
        <v>88</v>
      </c>
      <c r="I12" s="176">
        <v>20</v>
      </c>
      <c r="J12" s="169">
        <f>SUM(G12:I12)</f>
        <v>197</v>
      </c>
      <c r="K12" s="170">
        <v>16</v>
      </c>
      <c r="L12" s="170">
        <v>7</v>
      </c>
      <c r="M12" s="169">
        <v>11</v>
      </c>
      <c r="N12" s="165">
        <f>E12+F12+J12+K12+L12+M12</f>
        <v>231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</row>
    <row r="13" spans="1:92" s="6" customFormat="1" ht="15.75" customHeight="1">
      <c r="A13" s="27"/>
      <c r="B13" s="568"/>
      <c r="C13" s="569"/>
      <c r="D13" s="370" t="s">
        <v>32</v>
      </c>
      <c r="E13" s="357">
        <f t="shared" ref="E13:M13" si="1">SUM(E11:E12)</f>
        <v>0</v>
      </c>
      <c r="F13" s="357">
        <f t="shared" si="1"/>
        <v>0</v>
      </c>
      <c r="G13" s="357">
        <f t="shared" si="1"/>
        <v>123</v>
      </c>
      <c r="H13" s="357">
        <f t="shared" si="1"/>
        <v>106</v>
      </c>
      <c r="I13" s="357">
        <f t="shared" si="1"/>
        <v>35</v>
      </c>
      <c r="J13" s="357">
        <f t="shared" si="1"/>
        <v>264</v>
      </c>
      <c r="K13" s="357">
        <f t="shared" si="1"/>
        <v>67</v>
      </c>
      <c r="L13" s="357">
        <f t="shared" si="1"/>
        <v>19</v>
      </c>
      <c r="M13" s="361">
        <f t="shared" si="1"/>
        <v>21</v>
      </c>
      <c r="N13" s="366">
        <f>SUM(N11:N12)</f>
        <v>371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</row>
    <row r="14" spans="1:92" s="6" customFormat="1" ht="15.75" customHeight="1">
      <c r="A14" s="27"/>
      <c r="B14" s="564" t="s">
        <v>365</v>
      </c>
      <c r="C14" s="565"/>
      <c r="D14" s="115" t="s">
        <v>31</v>
      </c>
      <c r="E14" s="168">
        <v>0</v>
      </c>
      <c r="F14" s="171">
        <v>0</v>
      </c>
      <c r="G14" s="171">
        <v>0</v>
      </c>
      <c r="H14" s="171">
        <v>0</v>
      </c>
      <c r="I14" s="171">
        <v>0</v>
      </c>
      <c r="J14" s="169">
        <f>SUM(G14:I14)</f>
        <v>0</v>
      </c>
      <c r="K14" s="168">
        <v>0</v>
      </c>
      <c r="L14" s="168">
        <v>0</v>
      </c>
      <c r="M14" s="168">
        <v>0</v>
      </c>
      <c r="N14" s="165">
        <f>E14+F14+J14+K14+L14+M14</f>
        <v>0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</row>
    <row r="15" spans="1:92" s="6" customFormat="1" ht="15.75" customHeight="1">
      <c r="A15" s="27"/>
      <c r="B15" s="566"/>
      <c r="C15" s="567"/>
      <c r="D15" s="119" t="s">
        <v>244</v>
      </c>
      <c r="E15" s="170">
        <v>0</v>
      </c>
      <c r="F15" s="176">
        <v>0</v>
      </c>
      <c r="G15" s="176">
        <v>0</v>
      </c>
      <c r="H15" s="176">
        <v>0</v>
      </c>
      <c r="I15" s="176">
        <v>0</v>
      </c>
      <c r="J15" s="169">
        <f>SUM(G15:I15)</f>
        <v>0</v>
      </c>
      <c r="K15" s="170">
        <v>0</v>
      </c>
      <c r="L15" s="170">
        <v>0</v>
      </c>
      <c r="M15" s="170">
        <v>0</v>
      </c>
      <c r="N15" s="165">
        <f>E15+F15+J15+K15+L15+M15</f>
        <v>0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</row>
    <row r="16" spans="1:92" s="6" customFormat="1" ht="15.75" customHeight="1">
      <c r="A16" s="27"/>
      <c r="B16" s="568"/>
      <c r="C16" s="569"/>
      <c r="D16" s="370" t="s">
        <v>32</v>
      </c>
      <c r="E16" s="357">
        <f t="shared" ref="E16:M16" si="2">SUM(E14:E15)</f>
        <v>0</v>
      </c>
      <c r="F16" s="357">
        <f t="shared" si="2"/>
        <v>0</v>
      </c>
      <c r="G16" s="357">
        <f t="shared" si="2"/>
        <v>0</v>
      </c>
      <c r="H16" s="357">
        <f t="shared" si="2"/>
        <v>0</v>
      </c>
      <c r="I16" s="357">
        <f>SUM(I14:I15)</f>
        <v>0</v>
      </c>
      <c r="J16" s="357">
        <f t="shared" si="2"/>
        <v>0</v>
      </c>
      <c r="K16" s="357">
        <f t="shared" si="2"/>
        <v>0</v>
      </c>
      <c r="L16" s="357">
        <f t="shared" si="2"/>
        <v>0</v>
      </c>
      <c r="M16" s="361">
        <f t="shared" si="2"/>
        <v>0</v>
      </c>
      <c r="N16" s="366">
        <f>SUM(N14:N15)</f>
        <v>0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</row>
    <row r="17" spans="1:86" s="6" customFormat="1" ht="15.75" customHeight="1">
      <c r="A17" s="27"/>
      <c r="B17" s="564" t="s">
        <v>167</v>
      </c>
      <c r="C17" s="565"/>
      <c r="D17" s="115" t="s">
        <v>31</v>
      </c>
      <c r="E17" s="224">
        <v>0</v>
      </c>
      <c r="F17" s="224">
        <v>0</v>
      </c>
      <c r="G17" s="225">
        <v>0</v>
      </c>
      <c r="H17" s="225">
        <v>0</v>
      </c>
      <c r="I17" s="225">
        <v>0</v>
      </c>
      <c r="J17" s="226">
        <f>G17+H17+I17</f>
        <v>0</v>
      </c>
      <c r="K17" s="224">
        <v>8</v>
      </c>
      <c r="L17" s="224">
        <v>1</v>
      </c>
      <c r="M17" s="224">
        <v>0</v>
      </c>
      <c r="N17" s="165">
        <f>E17+F17+J17+K17+L17+M17</f>
        <v>9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</row>
    <row r="18" spans="1:86" s="6" customFormat="1" ht="15.75" customHeight="1">
      <c r="A18" s="27"/>
      <c r="B18" s="566"/>
      <c r="C18" s="567"/>
      <c r="D18" s="119" t="s">
        <v>244</v>
      </c>
      <c r="E18" s="227">
        <v>0</v>
      </c>
      <c r="F18" s="227">
        <v>0</v>
      </c>
      <c r="G18" s="228">
        <v>0</v>
      </c>
      <c r="H18" s="228">
        <v>1</v>
      </c>
      <c r="I18" s="228">
        <v>0</v>
      </c>
      <c r="J18" s="226">
        <f>G18+H18+I18</f>
        <v>1</v>
      </c>
      <c r="K18" s="227">
        <v>3</v>
      </c>
      <c r="L18" s="227">
        <v>1</v>
      </c>
      <c r="M18" s="227">
        <v>0</v>
      </c>
      <c r="N18" s="165">
        <f>E18+F18+J18+K18+L18+M18</f>
        <v>5</v>
      </c>
      <c r="O18" s="342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</row>
    <row r="19" spans="1:86" s="6" customFormat="1" ht="15.75" customHeight="1">
      <c r="A19" s="27"/>
      <c r="B19" s="568"/>
      <c r="C19" s="569"/>
      <c r="D19" s="370" t="s">
        <v>32</v>
      </c>
      <c r="E19" s="357">
        <f t="shared" ref="E19:M19" si="3">SUM(E17:E18)</f>
        <v>0</v>
      </c>
      <c r="F19" s="357">
        <f t="shared" si="3"/>
        <v>0</v>
      </c>
      <c r="G19" s="357">
        <f t="shared" si="3"/>
        <v>0</v>
      </c>
      <c r="H19" s="357">
        <f t="shared" si="3"/>
        <v>1</v>
      </c>
      <c r="I19" s="357">
        <f t="shared" si="3"/>
        <v>0</v>
      </c>
      <c r="J19" s="357">
        <f t="shared" si="3"/>
        <v>1</v>
      </c>
      <c r="K19" s="357">
        <f>SUM(K17:K18)</f>
        <v>11</v>
      </c>
      <c r="L19" s="357">
        <f t="shared" ref="L19" si="4">SUM(L17:L18)</f>
        <v>2</v>
      </c>
      <c r="M19" s="361">
        <f t="shared" si="3"/>
        <v>0</v>
      </c>
      <c r="N19" s="366">
        <f>SUM(N17:N18)</f>
        <v>14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</row>
    <row r="20" spans="1:86" s="6" customFormat="1" ht="15.75" customHeight="1">
      <c r="A20" s="27"/>
      <c r="B20" s="564" t="s">
        <v>168</v>
      </c>
      <c r="C20" s="565"/>
      <c r="D20" s="115" t="s">
        <v>31</v>
      </c>
      <c r="E20" s="224">
        <v>0</v>
      </c>
      <c r="F20" s="224">
        <v>0</v>
      </c>
      <c r="G20" s="225">
        <v>0</v>
      </c>
      <c r="H20" s="225">
        <v>0</v>
      </c>
      <c r="I20" s="225">
        <v>0</v>
      </c>
      <c r="J20" s="226">
        <f>G20+H20+I20</f>
        <v>0</v>
      </c>
      <c r="K20" s="224">
        <v>0</v>
      </c>
      <c r="L20" s="224">
        <v>0</v>
      </c>
      <c r="M20" s="224">
        <v>0</v>
      </c>
      <c r="N20" s="165">
        <f>E20+F20+J20+K20+L20+M20</f>
        <v>0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</row>
    <row r="21" spans="1:86" s="6" customFormat="1" ht="15.75" customHeight="1">
      <c r="A21" s="27"/>
      <c r="B21" s="566"/>
      <c r="C21" s="567"/>
      <c r="D21" s="119" t="s">
        <v>244</v>
      </c>
      <c r="E21" s="227">
        <v>0</v>
      </c>
      <c r="F21" s="227">
        <v>0</v>
      </c>
      <c r="G21" s="228">
        <v>0</v>
      </c>
      <c r="H21" s="228">
        <v>0</v>
      </c>
      <c r="I21" s="228">
        <v>0</v>
      </c>
      <c r="J21" s="226">
        <f>G21+H21+I21</f>
        <v>0</v>
      </c>
      <c r="K21" s="227">
        <v>0</v>
      </c>
      <c r="L21" s="227">
        <v>0</v>
      </c>
      <c r="M21" s="227">
        <v>0</v>
      </c>
      <c r="N21" s="165">
        <f>E21+F21+J21+K21+L21+M21</f>
        <v>0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</row>
    <row r="22" spans="1:86" s="6" customFormat="1" ht="15.75" customHeight="1">
      <c r="A22" s="27"/>
      <c r="B22" s="568"/>
      <c r="C22" s="569"/>
      <c r="D22" s="370" t="s">
        <v>32</v>
      </c>
      <c r="E22" s="357">
        <f>SUM(E20:E21)</f>
        <v>0</v>
      </c>
      <c r="F22" s="357">
        <f t="shared" ref="F22:M22" si="5">SUM(F20:F21)</f>
        <v>0</v>
      </c>
      <c r="G22" s="357">
        <f t="shared" si="5"/>
        <v>0</v>
      </c>
      <c r="H22" s="357">
        <f t="shared" si="5"/>
        <v>0</v>
      </c>
      <c r="I22" s="357">
        <f t="shared" si="5"/>
        <v>0</v>
      </c>
      <c r="J22" s="357">
        <f>SUM(J20:J21)</f>
        <v>0</v>
      </c>
      <c r="K22" s="357">
        <f t="shared" si="5"/>
        <v>0</v>
      </c>
      <c r="L22" s="357">
        <f t="shared" si="5"/>
        <v>0</v>
      </c>
      <c r="M22" s="361">
        <f t="shared" si="5"/>
        <v>0</v>
      </c>
      <c r="N22" s="366">
        <f>SUM(N20:N21)</f>
        <v>0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</row>
    <row r="23" spans="1:86" s="6" customFormat="1" ht="15.75" customHeight="1">
      <c r="A23" s="27"/>
      <c r="B23" s="585" t="s">
        <v>108</v>
      </c>
      <c r="C23" s="601"/>
      <c r="D23" s="115" t="s">
        <v>31</v>
      </c>
      <c r="E23" s="224">
        <v>0</v>
      </c>
      <c r="F23" s="224">
        <v>3</v>
      </c>
      <c r="G23" s="225">
        <v>0</v>
      </c>
      <c r="H23" s="225">
        <v>0</v>
      </c>
      <c r="I23" s="225">
        <v>0</v>
      </c>
      <c r="J23" s="226">
        <f>G23+H23+I23</f>
        <v>0</v>
      </c>
      <c r="K23" s="224">
        <v>8</v>
      </c>
      <c r="L23" s="224">
        <v>1</v>
      </c>
      <c r="M23" s="224">
        <v>0</v>
      </c>
      <c r="N23" s="165">
        <f>E23+F23+J23+K23+L23+M23</f>
        <v>12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</row>
    <row r="24" spans="1:86" s="6" customFormat="1" ht="15.75" customHeight="1">
      <c r="A24" s="27"/>
      <c r="B24" s="602"/>
      <c r="C24" s="603"/>
      <c r="D24" s="119" t="s">
        <v>244</v>
      </c>
      <c r="E24" s="227">
        <v>0</v>
      </c>
      <c r="F24" s="227">
        <v>4</v>
      </c>
      <c r="G24" s="228">
        <v>1</v>
      </c>
      <c r="H24" s="228">
        <v>0</v>
      </c>
      <c r="I24" s="228">
        <v>0</v>
      </c>
      <c r="J24" s="226">
        <f>G24+H24+I24</f>
        <v>1</v>
      </c>
      <c r="K24" s="227">
        <v>5</v>
      </c>
      <c r="L24" s="227">
        <v>0</v>
      </c>
      <c r="M24" s="227">
        <v>0</v>
      </c>
      <c r="N24" s="165">
        <f>E24+F24+J24+K24+L24+M24</f>
        <v>10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</row>
    <row r="25" spans="1:86" s="6" customFormat="1" ht="15.75" customHeight="1">
      <c r="A25" s="27"/>
      <c r="B25" s="604"/>
      <c r="C25" s="605"/>
      <c r="D25" s="370" t="s">
        <v>32</v>
      </c>
      <c r="E25" s="357">
        <f t="shared" ref="E25:M25" si="6">SUM(E23:E24)</f>
        <v>0</v>
      </c>
      <c r="F25" s="357">
        <f t="shared" si="6"/>
        <v>7</v>
      </c>
      <c r="G25" s="357">
        <f t="shared" si="6"/>
        <v>1</v>
      </c>
      <c r="H25" s="357">
        <f t="shared" si="6"/>
        <v>0</v>
      </c>
      <c r="I25" s="357">
        <f t="shared" si="6"/>
        <v>0</v>
      </c>
      <c r="J25" s="357">
        <f t="shared" si="6"/>
        <v>1</v>
      </c>
      <c r="K25" s="357">
        <f t="shared" si="6"/>
        <v>13</v>
      </c>
      <c r="L25" s="357">
        <f t="shared" si="6"/>
        <v>1</v>
      </c>
      <c r="M25" s="361">
        <f t="shared" si="6"/>
        <v>0</v>
      </c>
      <c r="N25" s="366">
        <f>SUM(N23:N24)</f>
        <v>22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</row>
    <row r="26" spans="1:86" s="6" customFormat="1" ht="15.75" customHeight="1">
      <c r="A26" s="27"/>
      <c r="B26" s="560" t="s">
        <v>30</v>
      </c>
      <c r="C26" s="548"/>
      <c r="D26" s="128" t="s">
        <v>31</v>
      </c>
      <c r="E26" s="267">
        <f>E8+E11+E14+E17+E20</f>
        <v>0</v>
      </c>
      <c r="F26" s="267">
        <f>F8+F11+F14+F17++F23+F20</f>
        <v>3</v>
      </c>
      <c r="G26" s="262">
        <f t="shared" ref="G26:I27" si="7">G8+G11+G14+G17+G20+G23</f>
        <v>34</v>
      </c>
      <c r="H26" s="262">
        <f t="shared" si="7"/>
        <v>18</v>
      </c>
      <c r="I26" s="262">
        <f t="shared" si="7"/>
        <v>15</v>
      </c>
      <c r="J26" s="292">
        <f>G26+H26+I26</f>
        <v>67</v>
      </c>
      <c r="K26" s="292">
        <f t="shared" ref="K26:M27" si="8">K8+K11+K14+K17+K20+K23</f>
        <v>67</v>
      </c>
      <c r="L26" s="292">
        <f t="shared" si="8"/>
        <v>14</v>
      </c>
      <c r="M26" s="292">
        <f t="shared" si="8"/>
        <v>10</v>
      </c>
      <c r="N26" s="165">
        <f>E26+F26+J26+K26+L26+M26</f>
        <v>161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</row>
    <row r="27" spans="1:86" s="6" customFormat="1" ht="15.75" customHeight="1">
      <c r="A27" s="27"/>
      <c r="B27" s="549"/>
      <c r="C27" s="550"/>
      <c r="D27" s="128" t="s">
        <v>244</v>
      </c>
      <c r="E27" s="267">
        <f>E9+E12+E15+E18+E21</f>
        <v>0</v>
      </c>
      <c r="F27" s="267">
        <f>F9+F12+F15+F18+F21+F24</f>
        <v>4</v>
      </c>
      <c r="G27" s="262">
        <f t="shared" si="7"/>
        <v>90</v>
      </c>
      <c r="H27" s="262">
        <f t="shared" si="7"/>
        <v>89</v>
      </c>
      <c r="I27" s="262">
        <f t="shared" si="7"/>
        <v>20</v>
      </c>
      <c r="J27" s="292">
        <f>G27+H27+I27</f>
        <v>199</v>
      </c>
      <c r="K27" s="292">
        <f t="shared" si="8"/>
        <v>24</v>
      </c>
      <c r="L27" s="292">
        <f t="shared" si="8"/>
        <v>8</v>
      </c>
      <c r="M27" s="292">
        <f t="shared" si="8"/>
        <v>11</v>
      </c>
      <c r="N27" s="165">
        <f>E27+F27+J27+K27+L27+M27</f>
        <v>246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</row>
    <row r="28" spans="1:86" s="6" customFormat="1" ht="15.75" customHeight="1">
      <c r="A28" s="27"/>
      <c r="B28" s="551"/>
      <c r="C28" s="552"/>
      <c r="D28" s="371" t="s">
        <v>32</v>
      </c>
      <c r="E28" s="362">
        <f t="shared" ref="E28:M28" si="9">SUM(E26:E27)</f>
        <v>0</v>
      </c>
      <c r="F28" s="362">
        <f t="shared" si="9"/>
        <v>7</v>
      </c>
      <c r="G28" s="362">
        <f t="shared" si="9"/>
        <v>124</v>
      </c>
      <c r="H28" s="362">
        <f t="shared" si="9"/>
        <v>107</v>
      </c>
      <c r="I28" s="362">
        <f t="shared" si="9"/>
        <v>35</v>
      </c>
      <c r="J28" s="362">
        <f>SUM(J26:J27)</f>
        <v>266</v>
      </c>
      <c r="K28" s="362">
        <f t="shared" si="9"/>
        <v>91</v>
      </c>
      <c r="L28" s="362">
        <f t="shared" si="9"/>
        <v>22</v>
      </c>
      <c r="M28" s="366">
        <f t="shared" si="9"/>
        <v>21</v>
      </c>
      <c r="N28" s="366">
        <f>SUM(N26:N27)</f>
        <v>407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</row>
    <row r="29" spans="1:86" s="6" customFormat="1" ht="15.75" customHeight="1">
      <c r="A29" s="27"/>
      <c r="B29" s="229"/>
      <c r="C29" s="37"/>
      <c r="D29" s="230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</row>
    <row r="30" spans="1:86" s="6" customFormat="1" ht="15.75" customHeight="1">
      <c r="A30" s="27"/>
      <c r="B30" s="229"/>
      <c r="C30" s="37"/>
      <c r="D30" s="230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</row>
    <row r="31" spans="1:86" s="6" customFormat="1" ht="15.75" customHeight="1">
      <c r="D31" s="48"/>
      <c r="E31" s="150"/>
      <c r="F31" s="150"/>
      <c r="G31" s="150"/>
      <c r="H31" s="150"/>
      <c r="I31" s="150"/>
      <c r="J31" s="37"/>
      <c r="K31" s="37"/>
      <c r="L31" s="37"/>
      <c r="M31" s="37"/>
      <c r="N31" s="144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</row>
    <row r="32" spans="1:86" s="6" customFormat="1" ht="15.75" customHeight="1">
      <c r="A32" s="27"/>
      <c r="B32" s="142"/>
      <c r="C32" s="136"/>
      <c r="D32" s="143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</row>
    <row r="33" spans="1:92" s="27" customFormat="1" ht="15.75" customHeight="1">
      <c r="B33" s="142"/>
      <c r="C33" s="136"/>
      <c r="D33" s="143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</row>
    <row r="34" spans="1:92" s="27" customFormat="1" ht="15.75" customHeight="1">
      <c r="A34" s="136"/>
      <c r="B34" s="142"/>
      <c r="C34" s="136"/>
      <c r="D34" s="143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</row>
    <row r="35" spans="1:92" s="27" customFormat="1" ht="110.1" customHeight="1">
      <c r="A35" s="136"/>
      <c r="B35" s="142"/>
      <c r="C35" s="136"/>
      <c r="D35" s="143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</row>
    <row r="36" spans="1:92" s="27" customFormat="1" ht="24.9" customHeight="1">
      <c r="A36" s="136"/>
      <c r="B36" s="142"/>
      <c r="C36" s="136"/>
      <c r="D36" s="143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1:92" s="6" customFormat="1" ht="24.9" customHeight="1">
      <c r="A37" s="136"/>
      <c r="B37" s="142"/>
      <c r="C37" s="136"/>
      <c r="D37" s="143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</row>
    <row r="38" spans="1:92" s="6" customFormat="1" ht="24.9" customHeight="1">
      <c r="A38" s="136"/>
      <c r="B38" s="142"/>
      <c r="C38" s="136"/>
      <c r="D38" s="143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27"/>
      <c r="V38" s="27" t="s">
        <v>114</v>
      </c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</row>
    <row r="39" spans="1:92" s="6" customFormat="1" ht="24.9" customHeight="1">
      <c r="A39" s="136"/>
      <c r="B39" s="142"/>
      <c r="C39" s="136"/>
      <c r="D39" s="143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</row>
    <row r="40" spans="1:92" s="6" customFormat="1" ht="24.9" customHeight="1">
      <c r="A40" s="136"/>
      <c r="B40" s="142"/>
      <c r="C40" s="136"/>
      <c r="D40" s="143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</row>
    <row r="41" spans="1:92" s="6" customFormat="1" ht="24.9" customHeight="1">
      <c r="A41" s="136"/>
      <c r="B41" s="142"/>
      <c r="C41" s="136"/>
      <c r="D41" s="143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</row>
    <row r="42" spans="1:92" s="6" customFormat="1" ht="15.75" customHeight="1">
      <c r="A42" s="136"/>
      <c r="B42" s="142"/>
      <c r="C42" s="136"/>
      <c r="D42" s="143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</row>
    <row r="43" spans="1:92" s="91" customFormat="1" ht="15.75" customHeight="1">
      <c r="A43" s="136"/>
      <c r="B43" s="142"/>
      <c r="C43" s="136"/>
      <c r="D43" s="143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</row>
    <row r="44" spans="1:92" s="91" customFormat="1" ht="110.1" customHeight="1">
      <c r="A44" s="136"/>
      <c r="B44" s="142"/>
      <c r="C44" s="136"/>
      <c r="D44" s="143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</row>
    <row r="45" spans="1:92" s="91" customFormat="1" ht="15.75" customHeight="1">
      <c r="A45" s="136"/>
      <c r="B45" s="142"/>
      <c r="C45" s="136"/>
      <c r="D45" s="143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</row>
    <row r="46" spans="1:92" s="91" customFormat="1" ht="15.75" customHeight="1">
      <c r="A46" s="136"/>
      <c r="B46" s="142"/>
      <c r="C46" s="136"/>
      <c r="D46" s="143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</row>
    <row r="47" spans="1:92" s="6" customFormat="1" ht="15.75" customHeight="1">
      <c r="A47" s="136"/>
      <c r="B47" s="142"/>
      <c r="C47" s="136"/>
      <c r="D47" s="143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</row>
    <row r="48" spans="1:92" s="6" customFormat="1" ht="15.75" customHeight="1">
      <c r="A48" s="136"/>
      <c r="B48" s="142"/>
      <c r="C48" s="136"/>
      <c r="D48" s="143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</row>
    <row r="49" spans="1:92" s="6" customFormat="1" ht="20.100000000000001" customHeight="1">
      <c r="A49" s="136"/>
      <c r="B49" s="142"/>
      <c r="C49" s="136"/>
      <c r="D49" s="143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</row>
    <row r="50" spans="1:92" s="6" customFormat="1" ht="20.100000000000001" customHeight="1">
      <c r="A50" s="136"/>
      <c r="B50" s="142"/>
      <c r="C50" s="136"/>
      <c r="D50" s="143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</row>
    <row r="51" spans="1:92" s="6" customFormat="1" ht="20.100000000000001" customHeight="1">
      <c r="A51" s="136"/>
      <c r="B51" s="142"/>
      <c r="C51" s="136"/>
      <c r="D51" s="143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</row>
    <row r="52" spans="1:92" s="6" customFormat="1" ht="20.100000000000001" customHeight="1">
      <c r="A52" s="136"/>
      <c r="B52" s="142"/>
      <c r="C52" s="136"/>
      <c r="D52" s="143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</row>
    <row r="53" spans="1:92" ht="20.100000000000001" customHeight="1">
      <c r="B53" s="142"/>
      <c r="C53" s="136"/>
      <c r="D53" s="143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R53" s="136"/>
      <c r="S53" s="136"/>
      <c r="CM53" s="13"/>
      <c r="CN53" s="13"/>
    </row>
    <row r="54" spans="1:92" s="136" customFormat="1" ht="15.75" customHeight="1">
      <c r="B54" s="142"/>
      <c r="D54" s="143"/>
    </row>
    <row r="55" spans="1:92" s="136" customFormat="1" ht="15.75" customHeight="1">
      <c r="B55" s="142"/>
      <c r="D55" s="143"/>
    </row>
    <row r="56" spans="1:92" s="136" customFormat="1" ht="15.75" customHeight="1">
      <c r="B56" s="142"/>
      <c r="D56" s="143"/>
    </row>
    <row r="57" spans="1:92" s="136" customFormat="1" ht="15.75" customHeight="1">
      <c r="B57" s="142"/>
      <c r="D57" s="143"/>
    </row>
    <row r="58" spans="1:92" s="136" customFormat="1" ht="15.75" customHeight="1">
      <c r="B58" s="142"/>
      <c r="D58" s="143"/>
      <c r="X58" s="136" t="s">
        <v>112</v>
      </c>
    </row>
    <row r="59" spans="1:92" s="136" customFormat="1" ht="15.75" customHeight="1">
      <c r="B59" s="142"/>
      <c r="D59" s="143"/>
    </row>
    <row r="60" spans="1:92" s="136" customFormat="1" ht="15.75" customHeight="1">
      <c r="B60" s="142"/>
      <c r="D60" s="143"/>
    </row>
    <row r="61" spans="1:92" s="136" customFormat="1" ht="15.75" customHeight="1">
      <c r="B61" s="142"/>
      <c r="D61" s="143"/>
    </row>
    <row r="62" spans="1:92" s="136" customFormat="1" ht="15.75" customHeight="1">
      <c r="B62" s="142"/>
      <c r="D62" s="143"/>
    </row>
    <row r="63" spans="1:92" s="136" customFormat="1" ht="15.75" customHeight="1">
      <c r="B63" s="142"/>
      <c r="D63" s="143"/>
    </row>
    <row r="64" spans="1:92" s="136" customFormat="1" ht="15.75" customHeight="1">
      <c r="B64" s="142"/>
      <c r="D64" s="143"/>
    </row>
    <row r="65" spans="2:19" ht="15.75" customHeight="1">
      <c r="B65" s="142"/>
      <c r="C65" s="136"/>
      <c r="D65" s="143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R65" s="136"/>
      <c r="S65" s="136"/>
    </row>
    <row r="66" spans="2:19" ht="15.75" customHeight="1">
      <c r="B66" s="142"/>
      <c r="C66" s="136"/>
      <c r="D66" s="143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R66" s="136"/>
      <c r="S66" s="136"/>
    </row>
    <row r="67" spans="2:19" ht="15.75" customHeight="1">
      <c r="B67" s="142"/>
      <c r="C67" s="136"/>
      <c r="D67" s="143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R67" s="136"/>
      <c r="S67" s="136"/>
    </row>
    <row r="68" spans="2:19" ht="15.75" customHeight="1">
      <c r="B68" s="142"/>
      <c r="C68" s="136"/>
      <c r="D68" s="143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R68" s="136"/>
      <c r="S68" s="136"/>
    </row>
    <row r="69" spans="2:19" ht="15.75" customHeight="1">
      <c r="B69" s="142"/>
      <c r="C69" s="136"/>
      <c r="D69" s="143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R69" s="136"/>
      <c r="S69" s="136"/>
    </row>
    <row r="70" spans="2:19" ht="15.75" customHeight="1">
      <c r="B70" s="142"/>
      <c r="C70" s="136"/>
      <c r="D70" s="143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R70" s="136"/>
      <c r="S70" s="136"/>
    </row>
    <row r="71" spans="2:19" ht="15.75" customHeight="1">
      <c r="B71" s="142"/>
      <c r="C71" s="136"/>
      <c r="D71" s="143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R71" s="136"/>
      <c r="S71" s="136"/>
    </row>
    <row r="72" spans="2:19" ht="15.75" customHeight="1">
      <c r="B72" s="142"/>
      <c r="C72" s="136"/>
      <c r="D72" s="143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R72" s="136"/>
      <c r="S72" s="136"/>
    </row>
    <row r="73" spans="2:19" ht="15.75" customHeight="1">
      <c r="B73" s="142"/>
      <c r="C73" s="136"/>
      <c r="D73" s="143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R73" s="136"/>
      <c r="S73" s="136"/>
    </row>
    <row r="74" spans="2:19" ht="15.75" customHeight="1">
      <c r="B74" s="142"/>
      <c r="C74" s="136"/>
      <c r="D74" s="143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R74" s="136"/>
      <c r="S74" s="136"/>
    </row>
    <row r="75" spans="2:19" ht="15.75" customHeight="1">
      <c r="B75" s="142"/>
      <c r="C75" s="136"/>
      <c r="D75" s="143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R75" s="136"/>
      <c r="S75" s="136"/>
    </row>
    <row r="76" spans="2:19" ht="15.75" customHeight="1">
      <c r="B76" s="142"/>
      <c r="C76" s="136"/>
      <c r="D76" s="143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R76" s="136"/>
      <c r="S76" s="136"/>
    </row>
    <row r="77" spans="2:19" ht="15.75" customHeight="1">
      <c r="B77" s="142"/>
      <c r="C77" s="136"/>
      <c r="D77" s="143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R77" s="136"/>
      <c r="S77" s="136"/>
    </row>
    <row r="78" spans="2:19" ht="15.75" customHeight="1">
      <c r="B78" s="142"/>
      <c r="C78" s="136"/>
      <c r="D78" s="143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R78" s="136"/>
      <c r="S78" s="136"/>
    </row>
    <row r="79" spans="2:19" ht="15.75" customHeight="1">
      <c r="B79" s="142"/>
      <c r="C79" s="136"/>
      <c r="D79" s="143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R79" s="136"/>
      <c r="S79" s="136"/>
    </row>
    <row r="80" spans="2:19" ht="15.75" customHeight="1">
      <c r="B80" s="142"/>
      <c r="C80" s="136"/>
      <c r="D80" s="143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R80" s="136"/>
      <c r="S80" s="136"/>
    </row>
    <row r="81" spans="2:19" ht="15.75" customHeight="1">
      <c r="B81" s="142"/>
      <c r="C81" s="136"/>
      <c r="D81" s="143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R81" s="136"/>
      <c r="S81" s="136"/>
    </row>
    <row r="82" spans="2:19" ht="15.75" customHeight="1">
      <c r="B82" s="142"/>
      <c r="C82" s="136"/>
      <c r="D82" s="143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R82" s="136"/>
      <c r="S82" s="136"/>
    </row>
    <row r="83" spans="2:19" ht="15.75" customHeight="1">
      <c r="B83" s="142"/>
      <c r="C83" s="136"/>
      <c r="D83" s="143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R83" s="136"/>
      <c r="S83" s="136"/>
    </row>
    <row r="84" spans="2:19" ht="15.75" customHeight="1">
      <c r="B84" s="142"/>
      <c r="C84" s="136"/>
      <c r="D84" s="143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R84" s="136"/>
      <c r="S84" s="136"/>
    </row>
    <row r="85" spans="2:19" ht="15.75" customHeight="1">
      <c r="B85" s="142"/>
      <c r="C85" s="136"/>
      <c r="D85" s="143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R85" s="136"/>
      <c r="S85" s="136"/>
    </row>
    <row r="86" spans="2:19" ht="15.75" customHeight="1">
      <c r="B86" s="142"/>
      <c r="C86" s="136"/>
      <c r="D86" s="143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R86" s="136"/>
      <c r="S86" s="136"/>
    </row>
    <row r="87" spans="2:19" ht="15.75" customHeight="1">
      <c r="B87" s="142"/>
      <c r="C87" s="136"/>
      <c r="D87" s="143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R87" s="136"/>
      <c r="S87" s="136"/>
    </row>
    <row r="88" spans="2:19" ht="15.75" customHeight="1">
      <c r="B88" s="142"/>
      <c r="C88" s="136"/>
      <c r="D88" s="143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R88" s="136"/>
      <c r="S88" s="136"/>
    </row>
    <row r="89" spans="2:19" ht="15.75" customHeight="1">
      <c r="B89" s="142"/>
      <c r="C89" s="136"/>
      <c r="D89" s="143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R89" s="136"/>
      <c r="S89" s="136"/>
    </row>
    <row r="90" spans="2:19" ht="15.75" customHeight="1">
      <c r="B90" s="142"/>
      <c r="C90" s="136"/>
      <c r="D90" s="143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R90" s="136"/>
      <c r="S90" s="136"/>
    </row>
    <row r="91" spans="2:19" ht="15.75" customHeight="1">
      <c r="B91" s="142"/>
      <c r="C91" s="136"/>
      <c r="D91" s="143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R91" s="136"/>
      <c r="S91" s="136"/>
    </row>
    <row r="92" spans="2:19" ht="15.75" customHeight="1">
      <c r="B92" s="142"/>
      <c r="C92" s="136"/>
      <c r="D92" s="143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R92" s="136"/>
      <c r="S92" s="136"/>
    </row>
    <row r="93" spans="2:19" ht="15.75" customHeight="1">
      <c r="B93" s="142"/>
      <c r="C93" s="136"/>
      <c r="D93" s="143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R93" s="136"/>
      <c r="S93" s="136"/>
    </row>
    <row r="94" spans="2:19" ht="15.75" customHeight="1">
      <c r="B94" s="142"/>
      <c r="C94" s="136"/>
      <c r="D94" s="143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R94" s="136"/>
      <c r="S94" s="136"/>
    </row>
    <row r="95" spans="2:19" ht="15.75" customHeight="1">
      <c r="B95" s="142"/>
      <c r="C95" s="136"/>
      <c r="D95" s="143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R95" s="136"/>
      <c r="S95" s="136"/>
    </row>
    <row r="96" spans="2:19" ht="15.75" customHeight="1">
      <c r="B96" s="142"/>
      <c r="C96" s="136"/>
      <c r="D96" s="143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R96" s="136"/>
      <c r="S96" s="136"/>
    </row>
    <row r="97" spans="2:19" ht="15.75" customHeight="1">
      <c r="B97" s="142"/>
      <c r="C97" s="136"/>
      <c r="D97" s="143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R97" s="136"/>
      <c r="S97" s="136"/>
    </row>
    <row r="98" spans="2:19" ht="15.75" customHeight="1">
      <c r="B98" s="142"/>
      <c r="C98" s="136"/>
      <c r="D98" s="143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R98" s="136"/>
      <c r="S98" s="136"/>
    </row>
    <row r="99" spans="2:19" ht="15.75" customHeight="1">
      <c r="B99" s="142"/>
      <c r="C99" s="136"/>
      <c r="D99" s="143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R99" s="136"/>
      <c r="S99" s="136"/>
    </row>
    <row r="100" spans="2:19" ht="15.75" customHeight="1">
      <c r="B100" s="142"/>
      <c r="C100" s="136"/>
      <c r="D100" s="143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R100" s="136"/>
      <c r="S100" s="136"/>
    </row>
    <row r="101" spans="2:19" ht="15.75" customHeight="1">
      <c r="B101" s="142"/>
      <c r="C101" s="136"/>
      <c r="D101" s="143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R101" s="136"/>
      <c r="S101" s="136"/>
    </row>
    <row r="102" spans="2:19" ht="15.75" customHeight="1">
      <c r="B102" s="142"/>
      <c r="C102" s="136"/>
      <c r="D102" s="143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R102" s="136"/>
      <c r="S102" s="136"/>
    </row>
    <row r="103" spans="2:19" ht="15.75" customHeight="1">
      <c r="B103" s="142"/>
      <c r="C103" s="136"/>
      <c r="D103" s="143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R103" s="136"/>
      <c r="S103" s="136"/>
    </row>
    <row r="104" spans="2:19" ht="15.75" customHeight="1">
      <c r="B104" s="142"/>
      <c r="C104" s="136"/>
      <c r="D104" s="143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R104" s="136"/>
      <c r="S104" s="136"/>
    </row>
    <row r="105" spans="2:19" ht="15.75" customHeight="1">
      <c r="B105" s="142"/>
      <c r="C105" s="136"/>
      <c r="D105" s="143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R105" s="136"/>
      <c r="S105" s="136"/>
    </row>
    <row r="106" spans="2:19" ht="15.75" customHeight="1">
      <c r="B106" s="142"/>
      <c r="C106" s="136"/>
      <c r="D106" s="143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R106" s="136"/>
      <c r="S106" s="136"/>
    </row>
    <row r="107" spans="2:19" ht="15.75" customHeight="1">
      <c r="B107" s="142"/>
      <c r="C107" s="136"/>
      <c r="D107" s="143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R107" s="136"/>
      <c r="S107" s="136"/>
    </row>
    <row r="108" spans="2:19" ht="15.75" customHeight="1">
      <c r="B108" s="142"/>
      <c r="C108" s="136"/>
      <c r="D108" s="143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R108" s="136"/>
      <c r="S108" s="136"/>
    </row>
    <row r="109" spans="2:19" ht="15.75" customHeight="1">
      <c r="B109" s="142"/>
      <c r="C109" s="136"/>
      <c r="D109" s="143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R109" s="136"/>
      <c r="S109" s="136"/>
    </row>
    <row r="110" spans="2:19" ht="15.75" customHeight="1">
      <c r="B110" s="142"/>
      <c r="C110" s="136"/>
      <c r="D110" s="143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R110" s="136"/>
      <c r="S110" s="136"/>
    </row>
    <row r="111" spans="2:19" ht="15.75" customHeight="1">
      <c r="B111" s="142"/>
      <c r="C111" s="136"/>
      <c r="D111" s="143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R111" s="136"/>
      <c r="S111" s="136"/>
    </row>
    <row r="112" spans="2:19" ht="15.75" customHeight="1">
      <c r="B112" s="142"/>
      <c r="C112" s="136"/>
      <c r="D112" s="143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R112" s="136"/>
      <c r="S112" s="136"/>
    </row>
    <row r="113" spans="2:19" ht="15.75" customHeight="1">
      <c r="B113" s="142"/>
      <c r="C113" s="136"/>
      <c r="D113" s="143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R113" s="136"/>
      <c r="S113" s="136"/>
    </row>
    <row r="114" spans="2:19" ht="15.75" customHeight="1">
      <c r="B114" s="142"/>
      <c r="C114" s="136"/>
      <c r="D114" s="143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R114" s="136"/>
      <c r="S114" s="136"/>
    </row>
    <row r="115" spans="2:19" ht="15.75" customHeight="1">
      <c r="B115" s="142"/>
      <c r="C115" s="136"/>
      <c r="D115" s="143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R115" s="136"/>
      <c r="S115" s="136"/>
    </row>
    <row r="116" spans="2:19" ht="15.75" customHeight="1">
      <c r="B116" s="142"/>
      <c r="C116" s="136"/>
      <c r="D116" s="143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R116" s="136"/>
      <c r="S116" s="136"/>
    </row>
    <row r="117" spans="2:19" ht="15.75" customHeight="1">
      <c r="B117" s="142"/>
      <c r="C117" s="136"/>
      <c r="D117" s="143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R117" s="136"/>
      <c r="S117" s="136"/>
    </row>
    <row r="118" spans="2:19" ht="15.75" customHeight="1">
      <c r="B118" s="142"/>
      <c r="C118" s="136"/>
      <c r="D118" s="143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R118" s="136"/>
      <c r="S118" s="136"/>
    </row>
    <row r="119" spans="2:19" ht="15.75" customHeight="1">
      <c r="B119" s="142"/>
      <c r="C119" s="136"/>
      <c r="D119" s="143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R119" s="136"/>
      <c r="S119" s="136"/>
    </row>
    <row r="120" spans="2:19" ht="15.75" customHeight="1">
      <c r="B120" s="142"/>
      <c r="C120" s="136"/>
      <c r="D120" s="143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R120" s="136"/>
      <c r="S120" s="136"/>
    </row>
    <row r="121" spans="2:19" ht="15.75" customHeight="1">
      <c r="B121" s="142"/>
      <c r="C121" s="136"/>
      <c r="D121" s="143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R121" s="136"/>
      <c r="S121" s="136"/>
    </row>
    <row r="122" spans="2:19" ht="15.75" customHeight="1">
      <c r="B122" s="142"/>
      <c r="C122" s="136"/>
      <c r="D122" s="143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R122" s="136"/>
      <c r="S122" s="136"/>
    </row>
    <row r="123" spans="2:19" ht="15.75" customHeight="1">
      <c r="B123" s="142"/>
      <c r="C123" s="136"/>
      <c r="D123" s="143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R123" s="136"/>
      <c r="S123" s="136"/>
    </row>
    <row r="124" spans="2:19" ht="15.75" customHeight="1">
      <c r="B124" s="142"/>
      <c r="C124" s="136"/>
      <c r="D124" s="143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R124" s="136"/>
      <c r="S124" s="136"/>
    </row>
    <row r="125" spans="2:19" ht="15.75" customHeight="1">
      <c r="B125" s="142"/>
      <c r="C125" s="136"/>
      <c r="D125" s="143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R125" s="136"/>
      <c r="S125" s="136"/>
    </row>
    <row r="126" spans="2:19" ht="15.75" customHeight="1">
      <c r="B126" s="142"/>
      <c r="C126" s="136"/>
      <c r="D126" s="143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R126" s="136"/>
      <c r="S126" s="136"/>
    </row>
    <row r="127" spans="2:19" ht="15.75" customHeight="1">
      <c r="B127" s="142"/>
      <c r="C127" s="136"/>
      <c r="D127" s="143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R127" s="136"/>
      <c r="S127" s="136"/>
    </row>
    <row r="128" spans="2:19" ht="15.75" customHeight="1">
      <c r="B128" s="142"/>
      <c r="C128" s="136"/>
      <c r="D128" s="143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R128" s="136"/>
      <c r="S128" s="136"/>
    </row>
    <row r="129" spans="2:19" ht="15.75" customHeight="1">
      <c r="B129" s="142"/>
      <c r="C129" s="136"/>
      <c r="D129" s="143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R129" s="136"/>
      <c r="S129" s="136"/>
    </row>
    <row r="130" spans="2:19" ht="15.75" customHeight="1">
      <c r="B130" s="142"/>
      <c r="C130" s="136"/>
      <c r="D130" s="143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R130" s="136"/>
      <c r="S130" s="136"/>
    </row>
    <row r="131" spans="2:19" ht="15.75" customHeight="1">
      <c r="B131" s="142"/>
      <c r="C131" s="136"/>
      <c r="D131" s="143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R131" s="136"/>
      <c r="S131" s="136"/>
    </row>
    <row r="132" spans="2:19" ht="15.75" customHeight="1">
      <c r="B132" s="142"/>
      <c r="C132" s="136"/>
      <c r="D132" s="143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R132" s="136"/>
      <c r="S132" s="136"/>
    </row>
    <row r="133" spans="2:19" ht="15.75" customHeight="1">
      <c r="B133" s="142"/>
      <c r="C133" s="136"/>
      <c r="D133" s="143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R133" s="136"/>
      <c r="S133" s="136"/>
    </row>
    <row r="134" spans="2:19" ht="15.75" customHeight="1">
      <c r="B134" s="142"/>
      <c r="C134" s="136"/>
      <c r="D134" s="143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R134" s="136"/>
      <c r="S134" s="136"/>
    </row>
    <row r="135" spans="2:19" ht="15.75" customHeight="1">
      <c r="B135" s="142"/>
      <c r="C135" s="136"/>
      <c r="D135" s="143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R135" s="136"/>
      <c r="S135" s="136"/>
    </row>
    <row r="136" spans="2:19" ht="15.75" customHeight="1">
      <c r="B136" s="142"/>
      <c r="C136" s="136"/>
      <c r="D136" s="143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R136" s="136"/>
      <c r="S136" s="136"/>
    </row>
    <row r="137" spans="2:19" ht="15.75" customHeight="1">
      <c r="B137" s="142"/>
      <c r="C137" s="136"/>
      <c r="D137" s="143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R137" s="136"/>
      <c r="S137" s="136"/>
    </row>
    <row r="138" spans="2:19" ht="15.75" customHeight="1">
      <c r="B138" s="142"/>
      <c r="C138" s="136"/>
      <c r="D138" s="143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R138" s="136"/>
      <c r="S138" s="136"/>
    </row>
    <row r="139" spans="2:19" ht="15.75" customHeight="1">
      <c r="B139" s="142"/>
      <c r="C139" s="136"/>
      <c r="D139" s="143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R139" s="136"/>
      <c r="S139" s="136"/>
    </row>
    <row r="140" spans="2:19" ht="15.75" customHeight="1">
      <c r="B140" s="142"/>
      <c r="C140" s="136"/>
      <c r="D140" s="143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R140" s="136"/>
      <c r="S140" s="136"/>
    </row>
    <row r="141" spans="2:19" ht="15.75" customHeight="1">
      <c r="B141" s="142"/>
      <c r="C141" s="136"/>
      <c r="D141" s="143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R141" s="136"/>
      <c r="S141" s="136"/>
    </row>
    <row r="142" spans="2:19" ht="15.75" customHeight="1">
      <c r="B142" s="142"/>
      <c r="C142" s="136"/>
      <c r="D142" s="143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R142" s="136"/>
      <c r="S142" s="136"/>
    </row>
    <row r="143" spans="2:19" ht="15.75" customHeight="1">
      <c r="B143" s="142"/>
      <c r="C143" s="136"/>
      <c r="D143" s="143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R143" s="136"/>
      <c r="S143" s="136"/>
    </row>
    <row r="144" spans="2:19" ht="15.75" customHeight="1">
      <c r="B144" s="142"/>
      <c r="C144" s="136"/>
      <c r="D144" s="143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R144" s="136"/>
      <c r="S144" s="136"/>
    </row>
    <row r="145" spans="2:19" ht="15.75" customHeight="1">
      <c r="B145" s="142"/>
      <c r="C145" s="136"/>
      <c r="D145" s="143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R145" s="136"/>
      <c r="S145" s="136"/>
    </row>
    <row r="146" spans="2:19" ht="15.75" customHeight="1">
      <c r="B146" s="142"/>
      <c r="C146" s="136"/>
      <c r="D146" s="143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R146" s="136"/>
      <c r="S146" s="136"/>
    </row>
    <row r="147" spans="2:19" ht="15.75" customHeight="1">
      <c r="B147" s="142"/>
      <c r="C147" s="136"/>
      <c r="D147" s="143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R147" s="136"/>
      <c r="S147" s="136"/>
    </row>
    <row r="148" spans="2:19" ht="15.75" customHeight="1">
      <c r="B148" s="142"/>
      <c r="C148" s="136"/>
      <c r="D148" s="143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R148" s="136"/>
      <c r="S148" s="136"/>
    </row>
    <row r="149" spans="2:19" ht="15.75" customHeight="1">
      <c r="B149" s="142"/>
      <c r="C149" s="136"/>
      <c r="D149" s="143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R149" s="136"/>
      <c r="S149" s="136"/>
    </row>
    <row r="150" spans="2:19" ht="15.75" customHeight="1">
      <c r="B150" s="142"/>
      <c r="C150" s="136"/>
      <c r="D150" s="143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R150" s="136"/>
      <c r="S150" s="136"/>
    </row>
    <row r="151" spans="2:19" ht="15.75" customHeight="1">
      <c r="B151" s="142"/>
      <c r="C151" s="136"/>
      <c r="D151" s="143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R151" s="136"/>
      <c r="S151" s="136"/>
    </row>
    <row r="152" spans="2:19" ht="15.75" customHeight="1">
      <c r="B152" s="142"/>
      <c r="C152" s="136"/>
      <c r="D152" s="143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R152" s="136"/>
      <c r="S152" s="136"/>
    </row>
    <row r="153" spans="2:19" ht="15.75" customHeight="1">
      <c r="B153" s="142"/>
      <c r="C153" s="136"/>
      <c r="D153" s="143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R153" s="136"/>
      <c r="S153" s="136"/>
    </row>
    <row r="154" spans="2:19" ht="15.75" customHeight="1">
      <c r="B154" s="142"/>
      <c r="C154" s="136"/>
      <c r="D154" s="143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R154" s="136"/>
      <c r="S154" s="136"/>
    </row>
    <row r="155" spans="2:19" ht="15.75" customHeight="1">
      <c r="B155" s="142"/>
      <c r="C155" s="136"/>
      <c r="D155" s="143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R155" s="136"/>
      <c r="S155" s="136"/>
    </row>
    <row r="156" spans="2:19" ht="15.75" customHeight="1">
      <c r="B156" s="142"/>
      <c r="C156" s="136"/>
      <c r="D156" s="143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R156" s="136"/>
      <c r="S156" s="136"/>
    </row>
    <row r="157" spans="2:19" ht="15.75" customHeight="1">
      <c r="B157" s="142"/>
      <c r="C157" s="136"/>
      <c r="D157" s="143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R157" s="136"/>
      <c r="S157" s="136"/>
    </row>
    <row r="158" spans="2:19" ht="15.75" customHeight="1">
      <c r="B158" s="142"/>
      <c r="C158" s="136"/>
      <c r="D158" s="143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R158" s="136"/>
      <c r="S158" s="136"/>
    </row>
    <row r="159" spans="2:19" ht="15.75" customHeight="1">
      <c r="B159" s="142"/>
      <c r="C159" s="136"/>
      <c r="D159" s="143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R159" s="136"/>
      <c r="S159" s="136"/>
    </row>
    <row r="160" spans="2:19" ht="15.75" customHeight="1">
      <c r="B160" s="142"/>
      <c r="C160" s="136"/>
      <c r="D160" s="143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R160" s="136"/>
      <c r="S160" s="136"/>
    </row>
    <row r="161" spans="2:19" ht="15.75" customHeight="1">
      <c r="B161" s="142"/>
      <c r="C161" s="136"/>
      <c r="D161" s="143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R161" s="136"/>
      <c r="S161" s="136"/>
    </row>
    <row r="162" spans="2:19" ht="15.75" customHeight="1">
      <c r="B162" s="142"/>
      <c r="C162" s="136"/>
      <c r="D162" s="143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R162" s="136"/>
      <c r="S162" s="136"/>
    </row>
    <row r="163" spans="2:19" ht="15.75" customHeight="1">
      <c r="B163" s="142"/>
      <c r="C163" s="136"/>
      <c r="D163" s="143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R163" s="136"/>
      <c r="S163" s="136"/>
    </row>
    <row r="164" spans="2:19" ht="15.75" customHeight="1">
      <c r="B164" s="142"/>
      <c r="C164" s="136"/>
      <c r="D164" s="143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R164" s="136"/>
      <c r="S164" s="136"/>
    </row>
    <row r="165" spans="2:19" ht="15.75" customHeight="1">
      <c r="B165" s="142"/>
      <c r="C165" s="136"/>
      <c r="D165" s="143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R165" s="136"/>
      <c r="S165" s="136"/>
    </row>
    <row r="166" spans="2:19" ht="15.75" customHeight="1">
      <c r="B166" s="142"/>
      <c r="C166" s="136"/>
      <c r="D166" s="143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R166" s="136"/>
      <c r="S166" s="136"/>
    </row>
    <row r="167" spans="2:19" ht="15.75" customHeight="1">
      <c r="B167" s="142"/>
      <c r="C167" s="136"/>
      <c r="D167" s="143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R167" s="136"/>
      <c r="S167" s="136"/>
    </row>
    <row r="168" spans="2:19" ht="15.75" customHeight="1">
      <c r="B168" s="142"/>
      <c r="C168" s="136"/>
      <c r="D168" s="143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R168" s="136"/>
      <c r="S168" s="136"/>
    </row>
    <row r="169" spans="2:19" ht="15.75" customHeight="1">
      <c r="B169" s="142"/>
      <c r="C169" s="136"/>
      <c r="D169" s="143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R169" s="136"/>
      <c r="S169" s="136"/>
    </row>
    <row r="170" spans="2:19" ht="15.75" customHeight="1">
      <c r="B170" s="142"/>
      <c r="C170" s="136"/>
      <c r="D170" s="143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R170" s="136"/>
      <c r="S170" s="136"/>
    </row>
    <row r="171" spans="2:19" ht="15.75" customHeight="1">
      <c r="B171" s="142"/>
      <c r="C171" s="136"/>
      <c r="D171" s="143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R171" s="136"/>
      <c r="S171" s="136"/>
    </row>
    <row r="172" spans="2:19" ht="15.75" customHeight="1">
      <c r="B172" s="142"/>
      <c r="C172" s="136"/>
      <c r="D172" s="143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R172" s="136"/>
      <c r="S172" s="136"/>
    </row>
    <row r="173" spans="2:19" ht="15.75" customHeight="1">
      <c r="B173" s="142"/>
      <c r="C173" s="136"/>
      <c r="D173" s="143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R173" s="136"/>
      <c r="S173" s="136"/>
    </row>
    <row r="174" spans="2:19" ht="15.75" customHeight="1">
      <c r="B174" s="142"/>
      <c r="C174" s="136"/>
      <c r="D174" s="143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R174" s="136"/>
      <c r="S174" s="136"/>
    </row>
    <row r="175" spans="2:19" ht="15.75" customHeight="1">
      <c r="B175" s="142"/>
      <c r="C175" s="136"/>
      <c r="D175" s="143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R175" s="136"/>
      <c r="S175" s="136"/>
    </row>
    <row r="176" spans="2:19" ht="15.75" customHeight="1">
      <c r="B176" s="142"/>
      <c r="C176" s="136"/>
      <c r="D176" s="143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R176" s="136"/>
      <c r="S176" s="136"/>
    </row>
    <row r="177" spans="2:19" ht="15.75" customHeight="1">
      <c r="B177" s="142"/>
      <c r="C177" s="136"/>
      <c r="D177" s="143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R177" s="136"/>
      <c r="S177" s="136"/>
    </row>
    <row r="178" spans="2:19" ht="15.75" customHeight="1">
      <c r="B178" s="142"/>
      <c r="C178" s="136"/>
      <c r="D178" s="143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R178" s="136"/>
      <c r="S178" s="136"/>
    </row>
    <row r="179" spans="2:19" ht="15.75" customHeight="1">
      <c r="B179" s="142"/>
      <c r="C179" s="136"/>
      <c r="D179" s="143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R179" s="136"/>
      <c r="S179" s="136"/>
    </row>
    <row r="180" spans="2:19" ht="15.75" customHeight="1">
      <c r="B180" s="142"/>
      <c r="C180" s="136"/>
      <c r="D180" s="143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R180" s="136"/>
      <c r="S180" s="136"/>
    </row>
    <row r="181" spans="2:19" ht="15.75" customHeight="1">
      <c r="B181" s="142"/>
      <c r="C181" s="136"/>
      <c r="D181" s="143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R181" s="136"/>
      <c r="S181" s="136"/>
    </row>
    <row r="182" spans="2:19" ht="15.75" customHeight="1">
      <c r="B182" s="142"/>
      <c r="C182" s="136"/>
      <c r="D182" s="143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R182" s="136"/>
      <c r="S182" s="136"/>
    </row>
    <row r="183" spans="2:19" ht="15.75" customHeight="1">
      <c r="B183" s="142"/>
      <c r="C183" s="136"/>
      <c r="D183" s="143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R183" s="136"/>
      <c r="S183" s="136"/>
    </row>
    <row r="184" spans="2:19" ht="15.75" customHeight="1">
      <c r="B184" s="142"/>
      <c r="C184" s="136"/>
      <c r="D184" s="143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R184" s="136"/>
      <c r="S184" s="136"/>
    </row>
    <row r="185" spans="2:19" ht="15.75" customHeight="1">
      <c r="B185" s="142"/>
      <c r="C185" s="136"/>
      <c r="D185" s="143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R185" s="136"/>
      <c r="S185" s="136"/>
    </row>
    <row r="186" spans="2:19" ht="15.75" customHeight="1">
      <c r="B186" s="142"/>
      <c r="C186" s="136"/>
      <c r="D186" s="143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R186" s="136"/>
      <c r="S186" s="136"/>
    </row>
    <row r="187" spans="2:19" ht="15.75" customHeight="1">
      <c r="B187" s="142"/>
      <c r="C187" s="136"/>
      <c r="D187" s="143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R187" s="136"/>
      <c r="S187" s="136"/>
    </row>
    <row r="188" spans="2:19" ht="15.75" customHeight="1">
      <c r="B188" s="142"/>
      <c r="C188" s="136"/>
      <c r="D188" s="143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R188" s="136"/>
      <c r="S188" s="136"/>
    </row>
    <row r="189" spans="2:19" ht="15.75" customHeight="1">
      <c r="B189" s="142"/>
      <c r="C189" s="136"/>
      <c r="D189" s="143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R189" s="136"/>
      <c r="S189" s="136"/>
    </row>
    <row r="190" spans="2:19" ht="15.75" customHeight="1">
      <c r="B190" s="142"/>
      <c r="C190" s="136"/>
      <c r="D190" s="143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R190" s="136"/>
      <c r="S190" s="136"/>
    </row>
    <row r="191" spans="2:19" ht="15.75" customHeight="1">
      <c r="B191" s="142"/>
      <c r="C191" s="136"/>
      <c r="D191" s="143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R191" s="136"/>
      <c r="S191" s="136"/>
    </row>
    <row r="192" spans="2:19" ht="15.75" customHeight="1">
      <c r="B192" s="142"/>
      <c r="C192" s="136"/>
      <c r="D192" s="143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R192" s="136"/>
      <c r="S192" s="136"/>
    </row>
    <row r="193" spans="2:19" ht="15.75" customHeight="1">
      <c r="B193" s="142"/>
      <c r="C193" s="136"/>
      <c r="D193" s="143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R193" s="136"/>
      <c r="S193" s="136"/>
    </row>
    <row r="194" spans="2:19" ht="15.75" customHeight="1">
      <c r="B194" s="142"/>
      <c r="C194" s="136"/>
      <c r="D194" s="143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R194" s="136"/>
      <c r="S194" s="136"/>
    </row>
    <row r="195" spans="2:19" ht="15.75" customHeight="1">
      <c r="B195" s="142"/>
      <c r="C195" s="136"/>
      <c r="D195" s="143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R195" s="136"/>
      <c r="S195" s="136"/>
    </row>
    <row r="196" spans="2:19" ht="15.75" customHeight="1">
      <c r="B196" s="142"/>
      <c r="C196" s="136"/>
      <c r="D196" s="143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R196" s="136"/>
      <c r="S196" s="136"/>
    </row>
    <row r="197" spans="2:19" ht="15.75" customHeight="1">
      <c r="B197" s="142"/>
      <c r="C197" s="136"/>
      <c r="D197" s="143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R197" s="136"/>
      <c r="S197" s="136"/>
    </row>
    <row r="198" spans="2:19" ht="15.75" customHeight="1">
      <c r="B198" s="142"/>
      <c r="C198" s="136"/>
      <c r="D198" s="143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R198" s="136"/>
      <c r="S198" s="136"/>
    </row>
    <row r="199" spans="2:19" ht="15.75" customHeight="1">
      <c r="B199" s="142"/>
      <c r="C199" s="136"/>
      <c r="D199" s="143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R199" s="136"/>
      <c r="S199" s="136"/>
    </row>
    <row r="200" spans="2:19" ht="15.75" customHeight="1">
      <c r="B200" s="142"/>
      <c r="C200" s="136"/>
      <c r="D200" s="143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R200" s="136"/>
      <c r="S200" s="136"/>
    </row>
    <row r="201" spans="2:19" ht="15.75" customHeight="1">
      <c r="B201" s="142"/>
      <c r="C201" s="136"/>
      <c r="D201" s="143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R201" s="136"/>
      <c r="S201" s="136"/>
    </row>
    <row r="202" spans="2:19" ht="15.75" customHeight="1">
      <c r="B202" s="142"/>
      <c r="C202" s="136"/>
      <c r="D202" s="143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R202" s="136"/>
      <c r="S202" s="136"/>
    </row>
    <row r="203" spans="2:19" ht="15.75" customHeight="1">
      <c r="B203" s="142"/>
      <c r="C203" s="136"/>
      <c r="D203" s="143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R203" s="136"/>
      <c r="S203" s="136"/>
    </row>
    <row r="204" spans="2:19" ht="15.75" customHeight="1">
      <c r="B204" s="142"/>
      <c r="C204" s="136"/>
      <c r="D204" s="143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R204" s="136"/>
      <c r="S204" s="136"/>
    </row>
    <row r="205" spans="2:19" ht="15.75" customHeight="1">
      <c r="B205" s="142"/>
      <c r="C205" s="136"/>
      <c r="D205" s="143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R205" s="136"/>
      <c r="S205" s="136"/>
    </row>
    <row r="206" spans="2:19" ht="15.75" customHeight="1">
      <c r="B206" s="142"/>
      <c r="C206" s="136"/>
      <c r="D206" s="143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R206" s="136"/>
      <c r="S206" s="136"/>
    </row>
    <row r="207" spans="2:19" ht="15.75" customHeight="1">
      <c r="B207" s="142"/>
      <c r="C207" s="136"/>
      <c r="D207" s="143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R207" s="136"/>
      <c r="S207" s="136"/>
    </row>
    <row r="208" spans="2:19" ht="15.75" customHeight="1">
      <c r="B208" s="142"/>
      <c r="C208" s="136"/>
      <c r="D208" s="143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R208" s="136"/>
      <c r="S208" s="136"/>
    </row>
    <row r="209" spans="2:19" ht="15.75" customHeight="1">
      <c r="B209" s="142"/>
      <c r="C209" s="136"/>
      <c r="D209" s="143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R209" s="136"/>
      <c r="S209" s="136"/>
    </row>
    <row r="210" spans="2:19" ht="15.75" customHeight="1">
      <c r="B210" s="142"/>
      <c r="C210" s="136"/>
      <c r="D210" s="143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R210" s="136"/>
      <c r="S210" s="136"/>
    </row>
    <row r="211" spans="2:19" ht="15.75" customHeight="1">
      <c r="B211" s="142"/>
      <c r="C211" s="136"/>
      <c r="D211" s="143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R211" s="136"/>
      <c r="S211" s="136"/>
    </row>
    <row r="212" spans="2:19" ht="15.75" customHeight="1">
      <c r="B212" s="142"/>
      <c r="C212" s="136"/>
      <c r="D212" s="143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R212" s="136"/>
      <c r="S212" s="136"/>
    </row>
    <row r="213" spans="2:19" ht="15.75" customHeight="1">
      <c r="B213" s="142"/>
      <c r="C213" s="136"/>
      <c r="D213" s="143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R213" s="136"/>
      <c r="S213" s="136"/>
    </row>
    <row r="214" spans="2:19" ht="15.75" customHeight="1">
      <c r="B214" s="142"/>
      <c r="C214" s="136"/>
      <c r="D214" s="143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R214" s="136"/>
      <c r="S214" s="136"/>
    </row>
    <row r="215" spans="2:19" ht="15.75" customHeight="1">
      <c r="B215" s="142"/>
      <c r="C215" s="136"/>
      <c r="D215" s="143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R215" s="136"/>
      <c r="S215" s="136"/>
    </row>
    <row r="216" spans="2:19" ht="15.75" customHeight="1">
      <c r="B216" s="142"/>
      <c r="C216" s="136"/>
      <c r="D216" s="143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R216" s="136"/>
      <c r="S216" s="136"/>
    </row>
    <row r="217" spans="2:19" ht="15.75" customHeight="1">
      <c r="B217" s="142"/>
      <c r="C217" s="136"/>
      <c r="D217" s="143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R217" s="136"/>
      <c r="S217" s="136"/>
    </row>
    <row r="218" spans="2:19" ht="15.75" customHeight="1">
      <c r="B218" s="142"/>
      <c r="C218" s="136"/>
      <c r="D218" s="143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R218" s="136"/>
      <c r="S218" s="136"/>
    </row>
    <row r="219" spans="2:19" ht="15.75" customHeight="1">
      <c r="B219" s="142"/>
      <c r="C219" s="136"/>
      <c r="D219" s="143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R219" s="136"/>
      <c r="S219" s="136"/>
    </row>
    <row r="220" spans="2:19" ht="15.75" customHeight="1">
      <c r="B220" s="142"/>
      <c r="C220" s="136"/>
      <c r="D220" s="143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R220" s="136"/>
      <c r="S220" s="136"/>
    </row>
    <row r="221" spans="2:19" ht="15.75" customHeight="1">
      <c r="B221" s="142"/>
      <c r="C221" s="136"/>
      <c r="D221" s="143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R221" s="136"/>
      <c r="S221" s="136"/>
    </row>
    <row r="222" spans="2:19" ht="15.75" customHeight="1">
      <c r="B222" s="142"/>
      <c r="C222" s="136"/>
      <c r="D222" s="143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R222" s="136"/>
      <c r="S222" s="136"/>
    </row>
    <row r="223" spans="2:19" ht="15.75" customHeight="1">
      <c r="B223" s="142"/>
      <c r="C223" s="136"/>
      <c r="D223" s="143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R223" s="136"/>
      <c r="S223" s="136"/>
    </row>
    <row r="224" spans="2:19" ht="15.75" customHeight="1">
      <c r="B224" s="142"/>
      <c r="C224" s="136"/>
      <c r="D224" s="143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R224" s="136"/>
      <c r="S224" s="136"/>
    </row>
    <row r="225" spans="2:19" ht="15.75" customHeight="1">
      <c r="B225" s="142"/>
      <c r="C225" s="136"/>
      <c r="D225" s="143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R225" s="136"/>
      <c r="S225" s="136"/>
    </row>
    <row r="226" spans="2:19" ht="15.75" customHeight="1">
      <c r="B226" s="142"/>
      <c r="C226" s="136"/>
      <c r="D226" s="143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R226" s="136"/>
      <c r="S226" s="136"/>
    </row>
    <row r="227" spans="2:19" ht="15.75" customHeight="1">
      <c r="B227" s="142"/>
      <c r="C227" s="136"/>
      <c r="D227" s="143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R227" s="136"/>
      <c r="S227" s="136"/>
    </row>
    <row r="228" spans="2:19" ht="15.75" customHeight="1">
      <c r="B228" s="142"/>
      <c r="C228" s="136"/>
      <c r="D228" s="143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R228" s="136"/>
      <c r="S228" s="136"/>
    </row>
    <row r="229" spans="2:19" ht="15.75" customHeight="1">
      <c r="B229" s="142"/>
      <c r="C229" s="136"/>
      <c r="D229" s="143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R229" s="136"/>
      <c r="S229" s="136"/>
    </row>
    <row r="230" spans="2:19" ht="15.75" customHeight="1">
      <c r="B230" s="142"/>
      <c r="C230" s="136"/>
      <c r="D230" s="143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R230" s="136"/>
      <c r="S230" s="136"/>
    </row>
    <row r="231" spans="2:19" ht="15.75" customHeight="1">
      <c r="B231" s="142"/>
      <c r="C231" s="136"/>
      <c r="D231" s="143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R231" s="136"/>
      <c r="S231" s="136"/>
    </row>
    <row r="232" spans="2:19" ht="15.75" customHeight="1">
      <c r="B232" s="142"/>
      <c r="C232" s="136"/>
      <c r="D232" s="143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R232" s="136"/>
      <c r="S232" s="136"/>
    </row>
    <row r="233" spans="2:19" ht="15.75" customHeight="1">
      <c r="B233" s="142"/>
      <c r="C233" s="136"/>
      <c r="D233" s="143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R233" s="136"/>
      <c r="S233" s="136"/>
    </row>
    <row r="234" spans="2:19" ht="15.75" customHeight="1">
      <c r="B234" s="142"/>
      <c r="C234" s="136"/>
      <c r="D234" s="143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R234" s="136"/>
      <c r="S234" s="136"/>
    </row>
    <row r="235" spans="2:19" ht="15.75" customHeight="1">
      <c r="B235" s="142"/>
      <c r="C235" s="136"/>
      <c r="D235" s="143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R235" s="136"/>
      <c r="S235" s="136"/>
    </row>
    <row r="236" spans="2:19" ht="15.75" customHeight="1">
      <c r="B236" s="142"/>
      <c r="C236" s="136"/>
      <c r="D236" s="143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R236" s="136"/>
      <c r="S236" s="136"/>
    </row>
    <row r="237" spans="2:19" ht="15.75" customHeight="1">
      <c r="B237" s="142"/>
      <c r="C237" s="136"/>
      <c r="D237" s="143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R237" s="136"/>
      <c r="S237" s="136"/>
    </row>
    <row r="238" spans="2:19" ht="15.75" customHeight="1">
      <c r="B238" s="142"/>
      <c r="C238" s="136"/>
      <c r="D238" s="143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R238" s="136"/>
      <c r="S238" s="136"/>
    </row>
    <row r="239" spans="2:19" ht="15.75" customHeight="1">
      <c r="B239" s="142"/>
      <c r="C239" s="136"/>
      <c r="D239" s="143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R239" s="136"/>
      <c r="S239" s="136"/>
    </row>
    <row r="240" spans="2:19" ht="15.75" customHeight="1">
      <c r="B240" s="142"/>
      <c r="C240" s="136"/>
      <c r="D240" s="143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R240" s="136"/>
      <c r="S240" s="136"/>
    </row>
    <row r="241" spans="2:19" ht="15.75" customHeight="1">
      <c r="B241" s="142"/>
      <c r="C241" s="136"/>
      <c r="D241" s="143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R241" s="136"/>
      <c r="S241" s="136"/>
    </row>
    <row r="242" spans="2:19" ht="15.75" customHeight="1">
      <c r="B242" s="142"/>
      <c r="C242" s="136"/>
      <c r="D242" s="143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R242" s="136"/>
      <c r="S242" s="136"/>
    </row>
    <row r="243" spans="2:19" ht="15.75" customHeight="1">
      <c r="B243" s="142"/>
      <c r="C243" s="136"/>
      <c r="D243" s="143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R243" s="136"/>
      <c r="S243" s="136"/>
    </row>
    <row r="244" spans="2:19" ht="15.75" customHeight="1">
      <c r="B244" s="142"/>
      <c r="C244" s="136"/>
      <c r="D244" s="143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R244" s="136"/>
      <c r="S244" s="136"/>
    </row>
    <row r="245" spans="2:19" ht="15.75" customHeight="1">
      <c r="B245" s="142"/>
      <c r="C245" s="136"/>
      <c r="D245" s="143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R245" s="136"/>
      <c r="S245" s="136"/>
    </row>
    <row r="246" spans="2:19" ht="15.75" customHeight="1">
      <c r="B246" s="142"/>
      <c r="C246" s="136"/>
      <c r="D246" s="143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R246" s="136"/>
      <c r="S246" s="136"/>
    </row>
    <row r="247" spans="2:19" ht="15.75" customHeight="1">
      <c r="B247" s="142"/>
      <c r="C247" s="136"/>
      <c r="D247" s="143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R247" s="136"/>
      <c r="S247" s="136"/>
    </row>
    <row r="248" spans="2:19" ht="15.75" customHeight="1">
      <c r="B248" s="142"/>
      <c r="C248" s="136"/>
      <c r="D248" s="143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R248" s="136"/>
      <c r="S248" s="136"/>
    </row>
    <row r="249" spans="2:19" ht="15.75" customHeight="1">
      <c r="B249" s="142"/>
      <c r="C249" s="136"/>
      <c r="D249" s="143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R249" s="136"/>
      <c r="S249" s="136"/>
    </row>
    <row r="250" spans="2:19" ht="15.75" customHeight="1">
      <c r="B250" s="142"/>
      <c r="C250" s="136"/>
      <c r="D250" s="143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R250" s="136"/>
      <c r="S250" s="136"/>
    </row>
    <row r="251" spans="2:19" ht="15.75" customHeight="1">
      <c r="B251" s="142"/>
      <c r="C251" s="136"/>
      <c r="D251" s="143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R251" s="136"/>
      <c r="S251" s="136"/>
    </row>
    <row r="252" spans="2:19" ht="15.75" customHeight="1">
      <c r="B252" s="142"/>
      <c r="C252" s="136"/>
      <c r="D252" s="143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R252" s="136"/>
      <c r="S252" s="136"/>
    </row>
    <row r="253" spans="2:19" ht="15.75" customHeight="1">
      <c r="B253" s="142"/>
      <c r="C253" s="136"/>
      <c r="D253" s="143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R253" s="136"/>
      <c r="S253" s="136"/>
    </row>
    <row r="254" spans="2:19" ht="15.75" customHeight="1">
      <c r="B254" s="142"/>
      <c r="C254" s="136"/>
      <c r="D254" s="143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R254" s="136"/>
      <c r="S254" s="136"/>
    </row>
    <row r="255" spans="2:19" ht="15.75" customHeight="1">
      <c r="B255" s="142"/>
      <c r="C255" s="136"/>
      <c r="D255" s="143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R255" s="136"/>
      <c r="S255" s="136"/>
    </row>
    <row r="256" spans="2:19" ht="15.75" customHeight="1">
      <c r="B256" s="142"/>
      <c r="C256" s="136"/>
      <c r="D256" s="143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R256" s="136"/>
      <c r="S256" s="136"/>
    </row>
    <row r="257" spans="2:19" ht="15.75" customHeight="1">
      <c r="B257" s="142"/>
      <c r="C257" s="136"/>
      <c r="D257" s="143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R257" s="136"/>
      <c r="S257" s="136"/>
    </row>
    <row r="258" spans="2:19" ht="15.75" customHeight="1">
      <c r="B258" s="142"/>
      <c r="C258" s="136"/>
      <c r="D258" s="143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R258" s="136"/>
      <c r="S258" s="136"/>
    </row>
    <row r="259" spans="2:19" ht="15.75" customHeight="1">
      <c r="B259" s="142"/>
      <c r="C259" s="136"/>
      <c r="D259" s="143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R259" s="136"/>
      <c r="S259" s="136"/>
    </row>
    <row r="260" spans="2:19" ht="15.75" customHeight="1">
      <c r="B260" s="142"/>
      <c r="C260" s="136"/>
      <c r="D260" s="143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R260" s="136"/>
      <c r="S260" s="136"/>
    </row>
    <row r="261" spans="2:19" ht="15.75" customHeight="1">
      <c r="B261" s="142"/>
      <c r="C261" s="136"/>
      <c r="D261" s="143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R261" s="136"/>
      <c r="S261" s="136"/>
    </row>
    <row r="262" spans="2:19" ht="15.75" customHeight="1">
      <c r="B262" s="142"/>
      <c r="C262" s="136"/>
      <c r="D262" s="143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R262" s="136"/>
      <c r="S262" s="136"/>
    </row>
    <row r="263" spans="2:19" ht="15.75" customHeight="1">
      <c r="B263" s="142"/>
      <c r="C263" s="136"/>
      <c r="D263" s="143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R263" s="136"/>
      <c r="S263" s="136"/>
    </row>
    <row r="264" spans="2:19" ht="15.75" customHeight="1">
      <c r="B264" s="142"/>
      <c r="C264" s="136"/>
      <c r="D264" s="143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R264" s="136"/>
      <c r="S264" s="136"/>
    </row>
    <row r="265" spans="2:19" ht="15.75" customHeight="1">
      <c r="B265" s="142"/>
      <c r="C265" s="136"/>
      <c r="D265" s="143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R265" s="136"/>
      <c r="S265" s="136"/>
    </row>
    <row r="266" spans="2:19" ht="15.75" customHeight="1">
      <c r="B266" s="142"/>
      <c r="C266" s="136"/>
      <c r="D266" s="143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R266" s="136"/>
      <c r="S266" s="136"/>
    </row>
    <row r="267" spans="2:19" ht="15.75" customHeight="1">
      <c r="B267" s="142"/>
      <c r="C267" s="136"/>
      <c r="D267" s="143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R267" s="136"/>
      <c r="S267" s="136"/>
    </row>
    <row r="268" spans="2:19" ht="15.75" customHeight="1">
      <c r="B268" s="142"/>
      <c r="C268" s="136"/>
      <c r="D268" s="143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R268" s="136"/>
      <c r="S268" s="136"/>
    </row>
    <row r="269" spans="2:19" ht="15.75" customHeight="1">
      <c r="B269" s="142"/>
      <c r="C269" s="136"/>
      <c r="D269" s="143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R269" s="136"/>
      <c r="S269" s="136"/>
    </row>
    <row r="270" spans="2:19" ht="15.75" customHeight="1">
      <c r="B270" s="142"/>
      <c r="C270" s="136"/>
      <c r="D270" s="143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R270" s="136"/>
      <c r="S270" s="136"/>
    </row>
    <row r="271" spans="2:19" ht="15.75" customHeight="1">
      <c r="B271" s="142"/>
      <c r="C271" s="136"/>
      <c r="D271" s="143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R271" s="136"/>
      <c r="S271" s="136"/>
    </row>
    <row r="272" spans="2:19" ht="15.75" customHeight="1">
      <c r="B272" s="142"/>
      <c r="C272" s="136"/>
      <c r="D272" s="143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R272" s="136"/>
      <c r="S272" s="136"/>
    </row>
    <row r="273" spans="2:19" ht="15.75" customHeight="1">
      <c r="B273" s="142"/>
      <c r="C273" s="136"/>
      <c r="D273" s="143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R273" s="136"/>
      <c r="S273" s="136"/>
    </row>
    <row r="274" spans="2:19" ht="15.75" customHeight="1">
      <c r="B274" s="142"/>
      <c r="C274" s="136"/>
      <c r="D274" s="143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R274" s="136"/>
      <c r="S274" s="136"/>
    </row>
    <row r="275" spans="2:19" ht="15.75" customHeight="1">
      <c r="B275" s="142"/>
      <c r="C275" s="136"/>
      <c r="D275" s="143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R275" s="136"/>
      <c r="S275" s="136"/>
    </row>
    <row r="276" spans="2:19" ht="15.75" customHeight="1">
      <c r="B276" s="142"/>
      <c r="C276" s="136"/>
      <c r="D276" s="143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R276" s="136"/>
      <c r="S276" s="136"/>
    </row>
    <row r="277" spans="2:19" ht="15.75" customHeight="1">
      <c r="B277" s="142"/>
      <c r="C277" s="136"/>
      <c r="D277" s="143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R277" s="136"/>
      <c r="S277" s="136"/>
    </row>
    <row r="278" spans="2:19" ht="15.75" customHeight="1">
      <c r="B278" s="142"/>
      <c r="C278" s="136"/>
      <c r="D278" s="143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R278" s="136"/>
      <c r="S278" s="136"/>
    </row>
    <row r="279" spans="2:19" ht="15.75" customHeight="1">
      <c r="B279" s="142"/>
      <c r="C279" s="136"/>
      <c r="D279" s="143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R279" s="136"/>
      <c r="S279" s="136"/>
    </row>
    <row r="280" spans="2:19" ht="15.75" customHeight="1">
      <c r="B280" s="142"/>
      <c r="C280" s="136"/>
      <c r="D280" s="143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R280" s="136"/>
      <c r="S280" s="136"/>
    </row>
    <row r="281" spans="2:19" ht="15.75" customHeight="1">
      <c r="B281" s="142"/>
      <c r="C281" s="136"/>
      <c r="D281" s="143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R281" s="136"/>
      <c r="S281" s="136"/>
    </row>
    <row r="282" spans="2:19" ht="15.75" customHeight="1">
      <c r="B282" s="142"/>
      <c r="C282" s="136"/>
      <c r="D282" s="143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R282" s="136"/>
      <c r="S282" s="136"/>
    </row>
    <row r="283" spans="2:19" ht="15.75" customHeight="1">
      <c r="B283" s="142"/>
      <c r="C283" s="136"/>
      <c r="D283" s="143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R283" s="136"/>
      <c r="S283" s="136"/>
    </row>
    <row r="284" spans="2:19" ht="15.75" customHeight="1">
      <c r="B284" s="142"/>
      <c r="C284" s="136"/>
      <c r="D284" s="143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R284" s="136"/>
      <c r="S284" s="136"/>
    </row>
    <row r="285" spans="2:19" ht="15.75" customHeight="1">
      <c r="B285" s="142"/>
      <c r="C285" s="136"/>
      <c r="D285" s="143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R285" s="136"/>
      <c r="S285" s="136"/>
    </row>
    <row r="286" spans="2:19" ht="15.75" customHeight="1">
      <c r="B286" s="142"/>
      <c r="C286" s="136"/>
      <c r="D286" s="143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R286" s="136"/>
      <c r="S286" s="136"/>
    </row>
    <row r="287" spans="2:19" ht="15.75" customHeight="1">
      <c r="B287" s="142"/>
      <c r="C287" s="136"/>
      <c r="D287" s="143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R287" s="136"/>
      <c r="S287" s="136"/>
    </row>
    <row r="288" spans="2:19" ht="15.75" customHeight="1">
      <c r="B288" s="142"/>
      <c r="C288" s="136"/>
      <c r="D288" s="143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R288" s="136"/>
      <c r="S288" s="136"/>
    </row>
    <row r="289" spans="2:19" ht="15.75" customHeight="1">
      <c r="B289" s="142"/>
      <c r="C289" s="136"/>
      <c r="D289" s="143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R289" s="136"/>
      <c r="S289" s="136"/>
    </row>
    <row r="290" spans="2:19" ht="15.75" customHeight="1">
      <c r="B290" s="142"/>
      <c r="C290" s="136"/>
      <c r="D290" s="143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R290" s="136"/>
      <c r="S290" s="136"/>
    </row>
    <row r="291" spans="2:19" ht="15.75" customHeight="1">
      <c r="B291" s="142"/>
      <c r="C291" s="136"/>
      <c r="D291" s="143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R291" s="136"/>
      <c r="S291" s="136"/>
    </row>
    <row r="292" spans="2:19" ht="15.75" customHeight="1">
      <c r="B292" s="142"/>
      <c r="C292" s="136"/>
      <c r="D292" s="143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R292" s="136"/>
      <c r="S292" s="136"/>
    </row>
    <row r="293" spans="2:19" ht="15.75" customHeight="1">
      <c r="B293" s="142"/>
      <c r="C293" s="136"/>
      <c r="D293" s="143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R293" s="136"/>
      <c r="S293" s="136"/>
    </row>
    <row r="294" spans="2:19" ht="15.75" customHeight="1">
      <c r="B294" s="142"/>
      <c r="C294" s="136"/>
      <c r="D294" s="143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R294" s="136"/>
      <c r="S294" s="136"/>
    </row>
    <row r="295" spans="2:19" ht="15.75" customHeight="1">
      <c r="B295" s="142"/>
      <c r="C295" s="136"/>
      <c r="D295" s="143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R295" s="136"/>
      <c r="S295" s="136"/>
    </row>
    <row r="296" spans="2:19" ht="15.75" customHeight="1">
      <c r="B296" s="142"/>
      <c r="C296" s="136"/>
      <c r="D296" s="143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R296" s="136"/>
      <c r="S296" s="136"/>
    </row>
    <row r="297" spans="2:19" ht="15.75" customHeight="1">
      <c r="B297" s="142"/>
      <c r="C297" s="136"/>
      <c r="D297" s="143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R297" s="136"/>
      <c r="S297" s="136"/>
    </row>
    <row r="298" spans="2:19" ht="15.75" customHeight="1">
      <c r="B298" s="142"/>
      <c r="C298" s="136"/>
      <c r="D298" s="143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R298" s="136"/>
      <c r="S298" s="136"/>
    </row>
    <row r="299" spans="2:19" ht="15.75" customHeight="1">
      <c r="B299" s="142"/>
      <c r="C299" s="136"/>
      <c r="D299" s="143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R299" s="136"/>
      <c r="S299" s="136"/>
    </row>
    <row r="300" spans="2:19" ht="15.75" customHeight="1">
      <c r="B300" s="142"/>
      <c r="C300" s="136"/>
      <c r="D300" s="143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R300" s="136"/>
      <c r="S300" s="136"/>
    </row>
    <row r="301" spans="2:19" ht="15.75" customHeight="1">
      <c r="B301" s="142"/>
      <c r="C301" s="136"/>
      <c r="D301" s="143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R301" s="136"/>
      <c r="S301" s="136"/>
    </row>
    <row r="302" spans="2:19" ht="15.75" customHeight="1">
      <c r="B302" s="142"/>
      <c r="C302" s="136"/>
      <c r="D302" s="143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R302" s="136"/>
      <c r="S302" s="136"/>
    </row>
    <row r="303" spans="2:19" ht="15.75" customHeight="1">
      <c r="B303" s="142"/>
      <c r="C303" s="136"/>
      <c r="D303" s="143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R303" s="136"/>
      <c r="S303" s="136"/>
    </row>
    <row r="304" spans="2:19" ht="15.75" customHeight="1">
      <c r="B304" s="142"/>
      <c r="C304" s="136"/>
      <c r="D304" s="143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R304" s="136"/>
      <c r="S304" s="136"/>
    </row>
    <row r="305" spans="2:19" ht="15.75" customHeight="1">
      <c r="B305" s="142"/>
      <c r="C305" s="136"/>
      <c r="D305" s="143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R305" s="136"/>
      <c r="S305" s="136"/>
    </row>
    <row r="306" spans="2:19" ht="15.75" customHeight="1">
      <c r="B306" s="142"/>
      <c r="C306" s="136"/>
      <c r="D306" s="143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R306" s="136"/>
      <c r="S306" s="136"/>
    </row>
    <row r="307" spans="2:19" ht="15.75" customHeight="1">
      <c r="B307" s="142"/>
      <c r="C307" s="136"/>
      <c r="D307" s="143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R307" s="136"/>
      <c r="S307" s="136"/>
    </row>
    <row r="308" spans="2:19" ht="15.75" customHeight="1">
      <c r="B308" s="142"/>
      <c r="C308" s="136"/>
      <c r="D308" s="143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R308" s="136"/>
      <c r="S308" s="136"/>
    </row>
    <row r="309" spans="2:19" ht="15.75" customHeight="1">
      <c r="B309" s="142"/>
      <c r="C309" s="136"/>
      <c r="D309" s="143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R309" s="136"/>
      <c r="S309" s="136"/>
    </row>
    <row r="310" spans="2:19" ht="15.75" customHeight="1">
      <c r="B310" s="142"/>
      <c r="C310" s="136"/>
      <c r="D310" s="143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R310" s="136"/>
      <c r="S310" s="136"/>
    </row>
    <row r="311" spans="2:19" ht="15.75" customHeight="1">
      <c r="B311" s="142"/>
      <c r="C311" s="136"/>
      <c r="D311" s="143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R311" s="136"/>
      <c r="S311" s="136"/>
    </row>
    <row r="312" spans="2:19" ht="15.75" customHeight="1">
      <c r="B312" s="142"/>
      <c r="C312" s="136"/>
      <c r="D312" s="143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R312" s="136"/>
      <c r="S312" s="136"/>
    </row>
    <row r="313" spans="2:19" ht="15.75" customHeight="1">
      <c r="B313" s="142"/>
      <c r="C313" s="136"/>
      <c r="D313" s="143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R313" s="136"/>
      <c r="S313" s="136"/>
    </row>
    <row r="314" spans="2:19" ht="15.75" customHeight="1">
      <c r="B314" s="142"/>
      <c r="C314" s="136"/>
      <c r="D314" s="143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R314" s="136"/>
      <c r="S314" s="136"/>
    </row>
    <row r="315" spans="2:19" ht="15.75" customHeight="1">
      <c r="B315" s="142"/>
      <c r="C315" s="136"/>
      <c r="D315" s="143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R315" s="136"/>
      <c r="S315" s="136"/>
    </row>
    <row r="316" spans="2:19" ht="15.75" customHeight="1">
      <c r="B316" s="142"/>
      <c r="C316" s="136"/>
      <c r="D316" s="143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R316" s="136"/>
      <c r="S316" s="136"/>
    </row>
    <row r="317" spans="2:19" ht="15.75" customHeight="1">
      <c r="B317" s="142"/>
      <c r="C317" s="136"/>
      <c r="D317" s="143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R317" s="136"/>
      <c r="S317" s="136"/>
    </row>
    <row r="318" spans="2:19" ht="15.75" customHeight="1">
      <c r="B318" s="142"/>
      <c r="C318" s="136"/>
      <c r="D318" s="143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R318" s="136"/>
      <c r="S318" s="136"/>
    </row>
    <row r="319" spans="2:19" ht="15.75" customHeight="1">
      <c r="B319" s="142"/>
      <c r="C319" s="136"/>
      <c r="D319" s="143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R319" s="136"/>
      <c r="S319" s="136"/>
    </row>
    <row r="320" spans="2:19" ht="15.75" customHeight="1">
      <c r="B320" s="142"/>
      <c r="C320" s="136"/>
      <c r="D320" s="143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R320" s="136"/>
      <c r="S320" s="136"/>
    </row>
    <row r="321" spans="2:19" ht="15.75" customHeight="1">
      <c r="B321" s="142"/>
      <c r="C321" s="136"/>
      <c r="D321" s="143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R321" s="136"/>
      <c r="S321" s="136"/>
    </row>
    <row r="322" spans="2:19" ht="15.75" customHeight="1">
      <c r="B322" s="142"/>
      <c r="C322" s="136"/>
      <c r="D322" s="143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R322" s="136"/>
      <c r="S322" s="136"/>
    </row>
    <row r="323" spans="2:19" ht="15.75" customHeight="1">
      <c r="B323" s="142"/>
      <c r="C323" s="136"/>
      <c r="D323" s="143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R323" s="136"/>
      <c r="S323" s="136"/>
    </row>
    <row r="324" spans="2:19" ht="15.75" customHeight="1">
      <c r="B324" s="142"/>
      <c r="C324" s="136"/>
      <c r="D324" s="143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R324" s="136"/>
      <c r="S324" s="136"/>
    </row>
    <row r="325" spans="2:19" ht="15.75" customHeight="1">
      <c r="B325" s="142"/>
      <c r="C325" s="136"/>
      <c r="D325" s="143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R325" s="136"/>
      <c r="S325" s="136"/>
    </row>
    <row r="326" spans="2:19" ht="15.75" customHeight="1">
      <c r="B326" s="142"/>
      <c r="C326" s="136"/>
      <c r="D326" s="143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R326" s="136"/>
      <c r="S326" s="136"/>
    </row>
    <row r="327" spans="2:19" ht="15.75" customHeight="1">
      <c r="B327" s="142"/>
      <c r="C327" s="136"/>
      <c r="D327" s="143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R327" s="136"/>
      <c r="S327" s="136"/>
    </row>
    <row r="328" spans="2:19" ht="15.75" customHeight="1">
      <c r="B328" s="142"/>
      <c r="C328" s="136"/>
      <c r="D328" s="143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R328" s="136"/>
      <c r="S328" s="136"/>
    </row>
    <row r="329" spans="2:19" ht="15.75" customHeight="1">
      <c r="B329" s="142"/>
      <c r="C329" s="136"/>
      <c r="D329" s="143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R329" s="136"/>
      <c r="S329" s="136"/>
    </row>
    <row r="330" spans="2:19" ht="15.75" customHeight="1">
      <c r="B330" s="142"/>
      <c r="C330" s="136"/>
      <c r="D330" s="143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R330" s="136"/>
      <c r="S330" s="136"/>
    </row>
    <row r="331" spans="2:19" ht="15.75" customHeight="1">
      <c r="B331" s="142"/>
      <c r="C331" s="136"/>
      <c r="D331" s="143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R331" s="136"/>
      <c r="S331" s="136"/>
    </row>
    <row r="332" spans="2:19" ht="15.75" customHeight="1">
      <c r="B332" s="142"/>
      <c r="C332" s="136"/>
      <c r="D332" s="143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R332" s="136"/>
      <c r="S332" s="136"/>
    </row>
    <row r="333" spans="2:19" ht="15.75" customHeight="1">
      <c r="B333" s="142"/>
      <c r="C333" s="136"/>
      <c r="D333" s="143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R333" s="136"/>
      <c r="S333" s="136"/>
    </row>
    <row r="334" spans="2:19" ht="15.75" customHeight="1">
      <c r="B334" s="142"/>
      <c r="C334" s="136"/>
      <c r="D334" s="143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R334" s="136"/>
      <c r="S334" s="136"/>
    </row>
    <row r="335" spans="2:19" ht="15.75" customHeight="1">
      <c r="B335" s="142"/>
      <c r="C335" s="136"/>
      <c r="D335" s="143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R335" s="136"/>
      <c r="S335" s="136"/>
    </row>
    <row r="336" spans="2:19" ht="15.75" customHeight="1">
      <c r="B336" s="142"/>
      <c r="C336" s="136"/>
      <c r="D336" s="143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R336" s="136"/>
      <c r="S336" s="136"/>
    </row>
    <row r="337" spans="2:19" ht="15.75" customHeight="1">
      <c r="B337" s="142"/>
      <c r="C337" s="136"/>
      <c r="D337" s="143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R337" s="136"/>
      <c r="S337" s="136"/>
    </row>
    <row r="338" spans="2:19" ht="15.75" customHeight="1">
      <c r="B338" s="142"/>
      <c r="C338" s="136"/>
      <c r="D338" s="143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R338" s="136"/>
      <c r="S338" s="136"/>
    </row>
    <row r="339" spans="2:19" ht="15.75" customHeight="1">
      <c r="B339" s="142"/>
      <c r="C339" s="136"/>
      <c r="D339" s="143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R339" s="136"/>
      <c r="S339" s="136"/>
    </row>
    <row r="340" spans="2:19" ht="15.75" customHeight="1">
      <c r="B340" s="142"/>
      <c r="C340" s="136"/>
      <c r="D340" s="143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R340" s="136"/>
      <c r="S340" s="136"/>
    </row>
    <row r="341" spans="2:19" ht="15.75" customHeight="1">
      <c r="B341" s="142"/>
      <c r="C341" s="136"/>
      <c r="D341" s="143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R341" s="136"/>
      <c r="S341" s="136"/>
    </row>
    <row r="342" spans="2:19" ht="15.75" customHeight="1">
      <c r="B342" s="142"/>
      <c r="C342" s="136"/>
      <c r="D342" s="143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R342" s="136"/>
      <c r="S342" s="136"/>
    </row>
    <row r="343" spans="2:19" ht="15.75" customHeight="1">
      <c r="B343" s="142"/>
      <c r="C343" s="136"/>
      <c r="D343" s="143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R343" s="136"/>
      <c r="S343" s="136"/>
    </row>
    <row r="344" spans="2:19" ht="15.75" customHeight="1">
      <c r="B344" s="142"/>
      <c r="C344" s="136"/>
      <c r="D344" s="143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R344" s="136"/>
      <c r="S344" s="136"/>
    </row>
    <row r="345" spans="2:19" ht="15.75" customHeight="1">
      <c r="B345" s="142"/>
      <c r="C345" s="136"/>
      <c r="D345" s="143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R345" s="136"/>
      <c r="S345" s="136"/>
    </row>
    <row r="346" spans="2:19" ht="15.75" customHeight="1">
      <c r="B346" s="142"/>
      <c r="C346" s="136"/>
      <c r="D346" s="143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R346" s="136"/>
      <c r="S346" s="136"/>
    </row>
    <row r="347" spans="2:19" ht="15.75" customHeight="1">
      <c r="B347" s="142"/>
      <c r="C347" s="136"/>
      <c r="D347" s="143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R347" s="136"/>
      <c r="S347" s="136"/>
    </row>
    <row r="348" spans="2:19" ht="15.75" customHeight="1">
      <c r="B348" s="142"/>
      <c r="C348" s="136"/>
      <c r="D348" s="143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R348" s="136"/>
      <c r="S348" s="136"/>
    </row>
    <row r="349" spans="2:19" ht="15.75" customHeight="1">
      <c r="B349" s="142"/>
      <c r="C349" s="136"/>
      <c r="D349" s="143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R349" s="136"/>
      <c r="S349" s="136"/>
    </row>
    <row r="350" spans="2:19" ht="15.75" customHeight="1">
      <c r="B350" s="142"/>
      <c r="C350" s="136"/>
      <c r="D350" s="143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R350" s="136"/>
      <c r="S350" s="136"/>
    </row>
    <row r="351" spans="2:19" ht="15.75" customHeight="1">
      <c r="B351" s="142"/>
      <c r="C351" s="136"/>
      <c r="D351" s="143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R351" s="136"/>
      <c r="S351" s="136"/>
    </row>
    <row r="352" spans="2:19" ht="15.75" customHeight="1">
      <c r="B352" s="142"/>
      <c r="C352" s="136"/>
      <c r="D352" s="143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R352" s="136"/>
      <c r="S352" s="136"/>
    </row>
    <row r="353" spans="2:19" ht="15.75" customHeight="1">
      <c r="B353" s="142"/>
      <c r="C353" s="136"/>
      <c r="D353" s="143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R353" s="136"/>
      <c r="S353" s="136"/>
    </row>
    <row r="354" spans="2:19" ht="15.75" customHeight="1">
      <c r="B354" s="142"/>
      <c r="C354" s="136"/>
      <c r="D354" s="143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R354" s="136"/>
      <c r="S354" s="136"/>
    </row>
    <row r="355" spans="2:19" ht="15.75" customHeight="1">
      <c r="B355" s="142"/>
      <c r="C355" s="136"/>
      <c r="D355" s="143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R355" s="136"/>
      <c r="S355" s="136"/>
    </row>
    <row r="356" spans="2:19" ht="15.75" customHeight="1">
      <c r="B356" s="142"/>
      <c r="C356" s="136"/>
      <c r="D356" s="143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R356" s="136"/>
      <c r="S356" s="136"/>
    </row>
    <row r="357" spans="2:19" ht="15.75" customHeight="1">
      <c r="B357" s="142"/>
      <c r="C357" s="136"/>
      <c r="D357" s="143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R357" s="136"/>
      <c r="S357" s="136"/>
    </row>
    <row r="358" spans="2:19" ht="15.75" customHeight="1">
      <c r="B358" s="142"/>
      <c r="C358" s="136"/>
      <c r="D358" s="143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R358" s="136"/>
      <c r="S358" s="136"/>
    </row>
    <row r="359" spans="2:19" ht="15.75" customHeight="1">
      <c r="B359" s="142"/>
      <c r="C359" s="136"/>
      <c r="D359" s="143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R359" s="136"/>
      <c r="S359" s="136"/>
    </row>
    <row r="360" spans="2:19" ht="15.75" customHeight="1">
      <c r="B360" s="142"/>
      <c r="C360" s="136"/>
      <c r="D360" s="143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R360" s="136"/>
      <c r="S360" s="136"/>
    </row>
    <row r="361" spans="2:19" ht="15.75" customHeight="1">
      <c r="B361" s="142"/>
      <c r="C361" s="136"/>
      <c r="D361" s="143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R361" s="136"/>
      <c r="S361" s="136"/>
    </row>
    <row r="362" spans="2:19" ht="15.75" customHeight="1">
      <c r="B362" s="142"/>
      <c r="C362" s="136"/>
      <c r="D362" s="143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R362" s="136"/>
      <c r="S362" s="136"/>
    </row>
    <row r="363" spans="2:19" ht="15.75" customHeight="1">
      <c r="B363" s="142"/>
      <c r="C363" s="136"/>
      <c r="D363" s="143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R363" s="136"/>
      <c r="S363" s="136"/>
    </row>
    <row r="364" spans="2:19" ht="15.75" customHeight="1">
      <c r="B364" s="142"/>
      <c r="C364" s="136"/>
      <c r="D364" s="143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R364" s="136"/>
      <c r="S364" s="136"/>
    </row>
    <row r="365" spans="2:19" ht="15.75" customHeight="1">
      <c r="B365" s="142"/>
      <c r="C365" s="136"/>
      <c r="D365" s="143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R365" s="136"/>
      <c r="S365" s="136"/>
    </row>
    <row r="366" spans="2:19" ht="15.75" customHeight="1">
      <c r="B366" s="142"/>
      <c r="C366" s="136"/>
      <c r="D366" s="143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R366" s="136"/>
      <c r="S366" s="136"/>
    </row>
    <row r="367" spans="2:19" ht="15.75" customHeight="1">
      <c r="B367" s="142"/>
      <c r="C367" s="136"/>
      <c r="D367" s="143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R367" s="136"/>
      <c r="S367" s="136"/>
    </row>
    <row r="368" spans="2:19" ht="15.75" customHeight="1">
      <c r="B368" s="142"/>
      <c r="C368" s="136"/>
      <c r="D368" s="143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R368" s="136"/>
      <c r="S368" s="136"/>
    </row>
    <row r="369" spans="2:19" ht="15.75" customHeight="1">
      <c r="B369" s="142"/>
      <c r="C369" s="136"/>
      <c r="D369" s="143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R369" s="136"/>
      <c r="S369" s="136"/>
    </row>
    <row r="370" spans="2:19" ht="15.75" customHeight="1">
      <c r="B370" s="142"/>
      <c r="C370" s="136"/>
      <c r="D370" s="143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R370" s="136"/>
      <c r="S370" s="136"/>
    </row>
    <row r="371" spans="2:19" ht="15.75" customHeight="1">
      <c r="B371" s="142"/>
      <c r="C371" s="136"/>
      <c r="D371" s="143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R371" s="136"/>
      <c r="S371" s="136"/>
    </row>
    <row r="372" spans="2:19" ht="15.75" customHeight="1">
      <c r="B372" s="142"/>
      <c r="C372" s="136"/>
      <c r="D372" s="143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R372" s="136"/>
      <c r="S372" s="136"/>
    </row>
    <row r="373" spans="2:19" ht="15.75" customHeight="1">
      <c r="B373" s="142"/>
      <c r="C373" s="136"/>
      <c r="D373" s="143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R373" s="136"/>
      <c r="S373" s="136"/>
    </row>
    <row r="374" spans="2:19" ht="15.75" customHeight="1">
      <c r="B374" s="142"/>
      <c r="C374" s="136"/>
      <c r="D374" s="143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R374" s="136"/>
      <c r="S374" s="136"/>
    </row>
    <row r="375" spans="2:19" ht="15.75" customHeight="1">
      <c r="B375" s="142"/>
      <c r="C375" s="136"/>
      <c r="D375" s="143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R375" s="136"/>
      <c r="S375" s="136"/>
    </row>
    <row r="376" spans="2:19" ht="15.75" customHeight="1">
      <c r="B376" s="142"/>
      <c r="C376" s="136"/>
      <c r="D376" s="143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R376" s="136"/>
      <c r="S376" s="136"/>
    </row>
    <row r="377" spans="2:19" ht="15.75" customHeight="1">
      <c r="B377" s="142"/>
      <c r="C377" s="136"/>
      <c r="D377" s="143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R377" s="136"/>
      <c r="S377" s="136"/>
    </row>
    <row r="378" spans="2:19" ht="15.75" customHeight="1">
      <c r="B378" s="142"/>
      <c r="C378" s="136"/>
      <c r="D378" s="143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R378" s="136"/>
      <c r="S378" s="136"/>
    </row>
    <row r="379" spans="2:19" ht="15.75" customHeight="1">
      <c r="B379" s="142"/>
      <c r="C379" s="136"/>
      <c r="D379" s="143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R379" s="136"/>
      <c r="S379" s="136"/>
    </row>
    <row r="380" spans="2:19" ht="15.75" customHeight="1">
      <c r="B380" s="142"/>
      <c r="C380" s="136"/>
      <c r="D380" s="143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R380" s="136"/>
      <c r="S380" s="136"/>
    </row>
    <row r="381" spans="2:19" ht="15.75" customHeight="1">
      <c r="B381" s="142"/>
      <c r="C381" s="136"/>
      <c r="D381" s="143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R381" s="136"/>
      <c r="S381" s="136"/>
    </row>
    <row r="382" spans="2:19" ht="15.75" customHeight="1">
      <c r="B382" s="142"/>
      <c r="C382" s="136"/>
      <c r="D382" s="143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R382" s="136"/>
      <c r="S382" s="136"/>
    </row>
    <row r="383" spans="2:19" ht="15.75" customHeight="1">
      <c r="B383" s="142"/>
      <c r="C383" s="136"/>
      <c r="D383" s="143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R383" s="136"/>
      <c r="S383" s="136"/>
    </row>
    <row r="384" spans="2:19" ht="15.75" customHeight="1">
      <c r="B384" s="142"/>
      <c r="C384" s="136"/>
      <c r="D384" s="143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R384" s="136"/>
      <c r="S384" s="136"/>
    </row>
    <row r="385" spans="2:19" ht="15.75" customHeight="1">
      <c r="B385" s="142"/>
      <c r="C385" s="136"/>
      <c r="D385" s="143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R385" s="136"/>
      <c r="S385" s="136"/>
    </row>
    <row r="386" spans="2:19" ht="15.75" customHeight="1">
      <c r="B386" s="142"/>
      <c r="C386" s="136"/>
      <c r="D386" s="143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R386" s="136"/>
      <c r="S386" s="136"/>
    </row>
    <row r="387" spans="2:19" ht="15.75" customHeight="1">
      <c r="B387" s="142"/>
      <c r="C387" s="136"/>
      <c r="D387" s="143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R387" s="136"/>
      <c r="S387" s="136"/>
    </row>
    <row r="388" spans="2:19" ht="15.75" customHeight="1">
      <c r="B388" s="142"/>
      <c r="C388" s="136"/>
      <c r="D388" s="143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R388" s="136"/>
      <c r="S388" s="136"/>
    </row>
    <row r="389" spans="2:19" ht="15.75" customHeight="1">
      <c r="B389" s="142"/>
      <c r="C389" s="136"/>
      <c r="D389" s="143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R389" s="136"/>
      <c r="S389" s="136"/>
    </row>
    <row r="390" spans="2:19" ht="15.75" customHeight="1">
      <c r="B390" s="142"/>
      <c r="C390" s="136"/>
      <c r="D390" s="143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R390" s="136"/>
      <c r="S390" s="136"/>
    </row>
    <row r="391" spans="2:19" ht="15.75" customHeight="1">
      <c r="B391" s="142"/>
      <c r="C391" s="136"/>
      <c r="D391" s="143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R391" s="136"/>
      <c r="S391" s="136"/>
    </row>
    <row r="392" spans="2:19" ht="15.75" customHeight="1">
      <c r="B392" s="142"/>
      <c r="C392" s="136"/>
      <c r="D392" s="143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R392" s="136"/>
      <c r="S392" s="136"/>
    </row>
    <row r="393" spans="2:19" ht="15.75" customHeight="1">
      <c r="B393" s="142"/>
      <c r="C393" s="136"/>
      <c r="D393" s="143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R393" s="136"/>
      <c r="S393" s="136"/>
    </row>
    <row r="394" spans="2:19" ht="15.75" customHeight="1">
      <c r="B394" s="142"/>
      <c r="C394" s="136"/>
      <c r="D394" s="143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R394" s="136"/>
      <c r="S394" s="136"/>
    </row>
    <row r="395" spans="2:19" ht="15.75" customHeight="1">
      <c r="B395" s="142"/>
      <c r="C395" s="136"/>
      <c r="D395" s="143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R395" s="136"/>
      <c r="S395" s="136"/>
    </row>
    <row r="396" spans="2:19" ht="15.75" customHeight="1">
      <c r="B396" s="142"/>
      <c r="C396" s="136"/>
      <c r="D396" s="143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R396" s="136"/>
      <c r="S396" s="136"/>
    </row>
    <row r="397" spans="2:19" ht="15.75" customHeight="1">
      <c r="B397" s="142"/>
      <c r="C397" s="136"/>
      <c r="D397" s="143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R397" s="136"/>
      <c r="S397" s="136"/>
    </row>
    <row r="398" spans="2:19" ht="15.75" customHeight="1">
      <c r="B398" s="142"/>
      <c r="C398" s="136"/>
      <c r="D398" s="143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R398" s="136"/>
      <c r="S398" s="136"/>
    </row>
    <row r="399" spans="2:19" ht="15.75" customHeight="1">
      <c r="B399" s="142"/>
      <c r="C399" s="136"/>
      <c r="D399" s="143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R399" s="136"/>
      <c r="S399" s="136"/>
    </row>
    <row r="400" spans="2:19" ht="15.75" customHeight="1">
      <c r="B400" s="142"/>
      <c r="C400" s="136"/>
      <c r="D400" s="143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R400" s="136"/>
      <c r="S400" s="136"/>
    </row>
    <row r="401" spans="2:19" ht="15.75" customHeight="1">
      <c r="B401" s="142"/>
      <c r="C401" s="136"/>
      <c r="D401" s="143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R401" s="136"/>
      <c r="S401" s="136"/>
    </row>
    <row r="402" spans="2:19" ht="15.75" customHeight="1">
      <c r="B402" s="142"/>
      <c r="C402" s="136"/>
      <c r="D402" s="143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R402" s="136"/>
      <c r="S402" s="136"/>
    </row>
    <row r="403" spans="2:19" ht="15.75" customHeight="1">
      <c r="B403" s="142"/>
      <c r="C403" s="136"/>
      <c r="D403" s="143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R403" s="136"/>
      <c r="S403" s="136"/>
    </row>
    <row r="404" spans="2:19" ht="15.75" customHeight="1">
      <c r="B404" s="142"/>
      <c r="C404" s="136"/>
      <c r="D404" s="143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R404" s="136"/>
      <c r="S404" s="136"/>
    </row>
    <row r="405" spans="2:19" ht="15.75" customHeight="1">
      <c r="B405" s="142"/>
      <c r="C405" s="136"/>
      <c r="D405" s="143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R405" s="136"/>
      <c r="S405" s="136"/>
    </row>
    <row r="406" spans="2:19" ht="15.75" customHeight="1">
      <c r="B406" s="142"/>
      <c r="C406" s="136"/>
      <c r="D406" s="143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R406" s="136"/>
      <c r="S406" s="136"/>
    </row>
    <row r="407" spans="2:19" ht="15.75" customHeight="1">
      <c r="B407" s="142"/>
      <c r="C407" s="136"/>
      <c r="D407" s="143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R407" s="136"/>
      <c r="S407" s="136"/>
    </row>
    <row r="408" spans="2:19" ht="15.75" customHeight="1">
      <c r="B408" s="142"/>
      <c r="C408" s="136"/>
      <c r="D408" s="143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R408" s="136"/>
      <c r="S408" s="136"/>
    </row>
    <row r="409" spans="2:19" ht="15.75" customHeight="1">
      <c r="B409" s="142"/>
      <c r="C409" s="136"/>
      <c r="D409" s="143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R409" s="136"/>
      <c r="S409" s="136"/>
    </row>
    <row r="410" spans="2:19" ht="15.75" customHeight="1">
      <c r="B410" s="142"/>
      <c r="C410" s="136"/>
      <c r="D410" s="143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R410" s="136"/>
      <c r="S410" s="136"/>
    </row>
    <row r="411" spans="2:19" ht="15.75" customHeight="1">
      <c r="B411" s="142"/>
      <c r="C411" s="136"/>
      <c r="D411" s="143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R411" s="136"/>
      <c r="S411" s="136"/>
    </row>
    <row r="412" spans="2:19" ht="15.75" customHeight="1">
      <c r="B412" s="142"/>
      <c r="C412" s="136"/>
      <c r="D412" s="143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R412" s="136"/>
      <c r="S412" s="136"/>
    </row>
    <row r="413" spans="2:19" ht="15.75" customHeight="1">
      <c r="B413" s="142"/>
      <c r="C413" s="136"/>
      <c r="D413" s="143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R413" s="136"/>
      <c r="S413" s="136"/>
    </row>
    <row r="414" spans="2:19" ht="15.75" customHeight="1">
      <c r="B414" s="142"/>
      <c r="C414" s="136"/>
      <c r="D414" s="143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R414" s="136"/>
      <c r="S414" s="136"/>
    </row>
    <row r="415" spans="2:19" ht="15.75" customHeight="1">
      <c r="B415" s="142"/>
      <c r="C415" s="136"/>
      <c r="D415" s="143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R415" s="136"/>
      <c r="S415" s="136"/>
    </row>
    <row r="416" spans="2:19" ht="15.75" customHeight="1">
      <c r="B416" s="142"/>
      <c r="C416" s="136"/>
      <c r="D416" s="143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R416" s="136"/>
      <c r="S416" s="136"/>
    </row>
    <row r="417" spans="2:19" ht="15.75" customHeight="1">
      <c r="B417" s="142"/>
      <c r="C417" s="136"/>
      <c r="D417" s="143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R417" s="136"/>
      <c r="S417" s="136"/>
    </row>
    <row r="418" spans="2:19" ht="15.75" customHeight="1">
      <c r="B418" s="142"/>
      <c r="C418" s="136"/>
      <c r="D418" s="143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R418" s="136"/>
      <c r="S418" s="136"/>
    </row>
    <row r="419" spans="2:19" ht="15.75" customHeight="1">
      <c r="B419" s="142"/>
      <c r="C419" s="136"/>
      <c r="D419" s="143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R419" s="136"/>
      <c r="S419" s="136"/>
    </row>
    <row r="420" spans="2:19" ht="15.75" customHeight="1">
      <c r="B420" s="142"/>
      <c r="C420" s="136"/>
      <c r="D420" s="143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R420" s="136"/>
      <c r="S420" s="136"/>
    </row>
    <row r="421" spans="2:19" ht="15.75" customHeight="1">
      <c r="B421" s="142"/>
      <c r="C421" s="136"/>
      <c r="D421" s="143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R421" s="136"/>
      <c r="S421" s="136"/>
    </row>
    <row r="422" spans="2:19" ht="15.75" customHeight="1">
      <c r="B422" s="142"/>
      <c r="C422" s="136"/>
      <c r="D422" s="143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R422" s="136"/>
      <c r="S422" s="136"/>
    </row>
    <row r="423" spans="2:19" ht="15.75" customHeight="1">
      <c r="B423" s="142"/>
      <c r="C423" s="136"/>
      <c r="D423" s="143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R423" s="136"/>
      <c r="S423" s="136"/>
    </row>
    <row r="424" spans="2:19" ht="15.75" customHeight="1">
      <c r="B424" s="142"/>
      <c r="C424" s="136"/>
      <c r="D424" s="143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R424" s="136"/>
      <c r="S424" s="136"/>
    </row>
    <row r="425" spans="2:19" ht="15.75" customHeight="1">
      <c r="B425" s="142"/>
      <c r="C425" s="136"/>
      <c r="D425" s="143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R425" s="136"/>
      <c r="S425" s="136"/>
    </row>
    <row r="426" spans="2:19" ht="15.75" customHeight="1">
      <c r="B426" s="142"/>
      <c r="C426" s="136"/>
      <c r="D426" s="143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R426" s="136"/>
      <c r="S426" s="136"/>
    </row>
    <row r="427" spans="2:19" ht="15.75" customHeight="1">
      <c r="B427" s="142"/>
      <c r="C427" s="136"/>
      <c r="D427" s="143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R427" s="136"/>
      <c r="S427" s="136"/>
    </row>
    <row r="428" spans="2:19" ht="15.75" customHeight="1">
      <c r="B428" s="142"/>
      <c r="C428" s="136"/>
      <c r="D428" s="143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R428" s="136"/>
      <c r="S428" s="136"/>
    </row>
    <row r="429" spans="2:19" ht="15.75" customHeight="1">
      <c r="B429" s="142"/>
      <c r="C429" s="136"/>
      <c r="D429" s="143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R429" s="136"/>
      <c r="S429" s="136"/>
    </row>
    <row r="430" spans="2:19" ht="15.75" customHeight="1">
      <c r="B430" s="142"/>
      <c r="C430" s="136"/>
      <c r="D430" s="143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R430" s="136"/>
      <c r="S430" s="136"/>
    </row>
    <row r="431" spans="2:19" ht="15.75" customHeight="1">
      <c r="B431" s="142"/>
      <c r="C431" s="136"/>
      <c r="D431" s="143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R431" s="136"/>
      <c r="S431" s="136"/>
    </row>
    <row r="432" spans="2:19" ht="15.75" customHeight="1">
      <c r="B432" s="142"/>
      <c r="C432" s="136"/>
      <c r="D432" s="143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R432" s="136"/>
      <c r="S432" s="136"/>
    </row>
    <row r="433" spans="2:19" ht="15.75" customHeight="1">
      <c r="B433" s="142"/>
      <c r="C433" s="136"/>
      <c r="D433" s="143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R433" s="136"/>
      <c r="S433" s="136"/>
    </row>
    <row r="434" spans="2:19" ht="15.75" customHeight="1">
      <c r="B434" s="142"/>
      <c r="C434" s="136"/>
      <c r="D434" s="143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R434" s="136"/>
      <c r="S434" s="136"/>
    </row>
    <row r="435" spans="2:19" ht="15.75" customHeight="1">
      <c r="B435" s="142"/>
      <c r="C435" s="136"/>
      <c r="D435" s="143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R435" s="136"/>
      <c r="S435" s="136"/>
    </row>
    <row r="436" spans="2:19" ht="15.75" customHeight="1">
      <c r="B436" s="142"/>
      <c r="C436" s="136"/>
      <c r="D436" s="143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R436" s="136"/>
      <c r="S436" s="136"/>
    </row>
    <row r="437" spans="2:19" ht="15.75" customHeight="1">
      <c r="B437" s="142"/>
      <c r="C437" s="136"/>
      <c r="D437" s="143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R437" s="136"/>
      <c r="S437" s="136"/>
    </row>
    <row r="438" spans="2:19" ht="15.75" customHeight="1">
      <c r="B438" s="142"/>
      <c r="C438" s="136"/>
      <c r="D438" s="143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R438" s="136"/>
      <c r="S438" s="136"/>
    </row>
    <row r="439" spans="2:19" ht="15.75" customHeight="1">
      <c r="B439" s="142"/>
      <c r="C439" s="136"/>
      <c r="D439" s="143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R439" s="136"/>
      <c r="S439" s="136"/>
    </row>
    <row r="440" spans="2:19" ht="15.75" customHeight="1">
      <c r="B440" s="142"/>
      <c r="C440" s="136"/>
      <c r="D440" s="143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R440" s="136"/>
      <c r="S440" s="136"/>
    </row>
    <row r="441" spans="2:19" ht="15.75" customHeight="1">
      <c r="B441" s="142"/>
      <c r="C441" s="136"/>
      <c r="D441" s="143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R441" s="136"/>
      <c r="S441" s="136"/>
    </row>
    <row r="442" spans="2:19" ht="15.75" customHeight="1">
      <c r="B442" s="142"/>
      <c r="C442" s="136"/>
      <c r="D442" s="143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R442" s="136"/>
      <c r="S442" s="136"/>
    </row>
    <row r="443" spans="2:19" ht="15.75" customHeight="1">
      <c r="B443" s="142"/>
      <c r="C443" s="136"/>
      <c r="D443" s="143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R443" s="136"/>
      <c r="S443" s="136"/>
    </row>
    <row r="444" spans="2:19" ht="15.75" customHeight="1">
      <c r="B444" s="142"/>
      <c r="C444" s="136"/>
      <c r="D444" s="143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R444" s="136"/>
      <c r="S444" s="136"/>
    </row>
    <row r="445" spans="2:19" ht="15.75" customHeight="1">
      <c r="B445" s="142"/>
      <c r="C445" s="136"/>
      <c r="D445" s="143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R445" s="136"/>
      <c r="S445" s="136"/>
    </row>
    <row r="446" spans="2:19" ht="15.75" customHeight="1">
      <c r="B446" s="142"/>
      <c r="C446" s="136"/>
      <c r="D446" s="143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R446" s="136"/>
      <c r="S446" s="136"/>
    </row>
    <row r="447" spans="2:19" ht="15.75" customHeight="1">
      <c r="B447" s="142"/>
      <c r="C447" s="136"/>
      <c r="D447" s="143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R447" s="136"/>
      <c r="S447" s="136"/>
    </row>
    <row r="448" spans="2:19" ht="15.75" customHeight="1">
      <c r="B448" s="142"/>
      <c r="C448" s="136"/>
      <c r="D448" s="143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R448" s="136"/>
      <c r="S448" s="136"/>
    </row>
    <row r="449" spans="2:19" ht="15.75" customHeight="1">
      <c r="B449" s="142"/>
      <c r="C449" s="136"/>
      <c r="D449" s="143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R449" s="136"/>
      <c r="S449" s="136"/>
    </row>
    <row r="450" spans="2:19" ht="15.75" customHeight="1">
      <c r="B450" s="142"/>
      <c r="C450" s="136"/>
      <c r="D450" s="143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R450" s="136"/>
      <c r="S450" s="136"/>
    </row>
    <row r="451" spans="2:19" ht="15.75" customHeight="1">
      <c r="B451" s="142"/>
      <c r="C451" s="136"/>
      <c r="D451" s="143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R451" s="136"/>
      <c r="S451" s="136"/>
    </row>
    <row r="452" spans="2:19" ht="15.75" customHeight="1">
      <c r="B452" s="142"/>
      <c r="C452" s="136"/>
      <c r="D452" s="143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R452" s="136"/>
      <c r="S452" s="136"/>
    </row>
    <row r="453" spans="2:19" ht="15.75" customHeight="1">
      <c r="R453" s="136"/>
      <c r="S453" s="136"/>
    </row>
    <row r="454" spans="2:19" ht="15.75" customHeight="1">
      <c r="R454" s="136"/>
      <c r="S454" s="136"/>
    </row>
    <row r="455" spans="2:19" ht="15.75" customHeight="1">
      <c r="R455" s="136"/>
      <c r="S455" s="136"/>
    </row>
    <row r="456" spans="2:19" ht="15.75" customHeight="1">
      <c r="R456" s="136"/>
      <c r="S456" s="136"/>
    </row>
    <row r="457" spans="2:19" ht="15.75" customHeight="1">
      <c r="S457" s="136"/>
    </row>
  </sheetData>
  <sheetProtection algorithmName="SHA-512" hashValue="HeDU1EWihgSHF3AFn8D4sXeREUt9bQIqOPRDQ5DKHqHWXacbNfpE+0wRJwjjN4RXdqVkiVYWikNqRWKFsuHSkA==" saltValue="iR7g7hyFfTdyhVIAMIhnoQ==" spinCount="100000" sheet="1" objects="1" scenarios="1"/>
  <mergeCells count="15">
    <mergeCell ref="B17:C19"/>
    <mergeCell ref="B20:C22"/>
    <mergeCell ref="B26:C28"/>
    <mergeCell ref="B8:C10"/>
    <mergeCell ref="B11:C13"/>
    <mergeCell ref="B14:C16"/>
    <mergeCell ref="B23:C25"/>
    <mergeCell ref="B4:N4"/>
    <mergeCell ref="K6:K7"/>
    <mergeCell ref="L6:L7"/>
    <mergeCell ref="F6:F7"/>
    <mergeCell ref="G6:J6"/>
    <mergeCell ref="M6:M7"/>
    <mergeCell ref="E6:E7"/>
    <mergeCell ref="N6:N7"/>
  </mergeCells>
  <phoneticPr fontId="3" type="noConversion"/>
  <pageMargins left="0.78740157480314965" right="0.35433070866141736" top="0.9055118110236221" bottom="0" header="0.35433070866141736" footer="0"/>
  <pageSetup scale="80" orientation="portrait" horizontalDpi="2400" verticalDpi="2400" r:id="rId1"/>
  <headerFooter alignWithMargins="0">
    <oddHeader>&amp;C&amp;11INSTITUTO SUPERIOR TÉCNICO — BALANÇO SOCIAL DE 2018</oddHeader>
  </headerFooter>
  <picture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9DE0"/>
    <pageSetUpPr autoPageBreaks="0" fitToPage="1"/>
  </sheetPr>
  <dimension ref="A1:CO875"/>
  <sheetViews>
    <sheetView showGridLines="0" showRowColHeaders="0" zoomScale="90" zoomScaleNormal="90" workbookViewId="0">
      <selection activeCell="Q38" sqref="Q38"/>
    </sheetView>
  </sheetViews>
  <sheetFormatPr defaultColWidth="9.109375" defaultRowHeight="15.75" customHeight="1"/>
  <cols>
    <col min="1" max="1" width="3.33203125" style="136" customWidth="1"/>
    <col min="2" max="3" width="15.6640625" style="96" customWidth="1"/>
    <col min="4" max="4" width="2.44140625" style="96" customWidth="1"/>
    <col min="5" max="15" width="6.33203125" style="96" customWidth="1"/>
    <col min="16" max="16" width="7.33203125" style="96" customWidth="1"/>
    <col min="17" max="17" width="2.88671875" style="136" customWidth="1"/>
    <col min="18" max="19" width="4.33203125" style="13" customWidth="1"/>
    <col min="20" max="93" width="9.109375" style="136"/>
    <col min="94" max="16384" width="9.109375" style="13"/>
  </cols>
  <sheetData>
    <row r="1" spans="1:93" ht="15.75" customHeight="1"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  <c r="N1" s="137"/>
      <c r="O1" s="136"/>
      <c r="P1" s="136"/>
      <c r="Q1" s="137"/>
      <c r="R1" s="136"/>
      <c r="S1" s="136"/>
      <c r="CM1" s="13"/>
      <c r="CN1" s="13"/>
      <c r="CO1" s="13"/>
    </row>
    <row r="2" spans="1:93" s="9" customFormat="1" ht="15.75" customHeight="1">
      <c r="A2" s="101"/>
      <c r="B2" s="102" t="s">
        <v>347</v>
      </c>
      <c r="C2" s="102"/>
      <c r="D2" s="102"/>
      <c r="E2" s="101"/>
      <c r="F2" s="101"/>
      <c r="G2" s="101"/>
      <c r="H2" s="101"/>
      <c r="I2" s="101"/>
      <c r="J2" s="15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</row>
    <row r="3" spans="1:93" s="6" customFormat="1" ht="15.75" customHeight="1">
      <c r="A3" s="27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</row>
    <row r="4" spans="1:93" s="6" customFormat="1" ht="15.75" customHeight="1">
      <c r="A4" s="27"/>
      <c r="B4" s="514" t="s">
        <v>260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314"/>
      <c r="P4" s="314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</row>
    <row r="5" spans="1:93" s="6" customFormat="1" ht="15.75" customHeight="1">
      <c r="A5" s="27"/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314"/>
      <c r="P5" s="314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</row>
    <row r="6" spans="1:93" s="6" customFormat="1" ht="15.75" customHeight="1">
      <c r="A6" s="27"/>
      <c r="B6" s="157"/>
      <c r="C6" s="157"/>
      <c r="D6" s="215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</row>
    <row r="7" spans="1:93" s="6" customFormat="1" ht="15.75" customHeight="1">
      <c r="A7" s="27"/>
      <c r="B7" s="27"/>
      <c r="C7" s="27"/>
      <c r="D7" s="27"/>
      <c r="E7" s="523" t="s">
        <v>155</v>
      </c>
      <c r="F7" s="523" t="s">
        <v>156</v>
      </c>
      <c r="G7" s="537" t="s">
        <v>159</v>
      </c>
      <c r="H7" s="538"/>
      <c r="I7" s="538"/>
      <c r="J7" s="539"/>
      <c r="K7" s="598" t="s">
        <v>389</v>
      </c>
      <c r="L7" s="599" t="s">
        <v>28</v>
      </c>
      <c r="M7" s="598" t="s">
        <v>388</v>
      </c>
      <c r="N7" s="600" t="s">
        <v>30</v>
      </c>
      <c r="O7" s="27"/>
      <c r="P7" s="189"/>
      <c r="Q7" s="189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</row>
    <row r="8" spans="1:93" s="4" customFormat="1" ht="113.1" customHeight="1">
      <c r="A8" s="110"/>
      <c r="B8" s="188"/>
      <c r="C8" s="188"/>
      <c r="D8" s="160"/>
      <c r="E8" s="524"/>
      <c r="F8" s="524"/>
      <c r="G8" s="112" t="s">
        <v>79</v>
      </c>
      <c r="H8" s="112" t="s">
        <v>157</v>
      </c>
      <c r="I8" s="112" t="s">
        <v>158</v>
      </c>
      <c r="J8" s="114" t="s">
        <v>7</v>
      </c>
      <c r="K8" s="599"/>
      <c r="L8" s="599"/>
      <c r="M8" s="599"/>
      <c r="N8" s="60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</row>
    <row r="9" spans="1:93" s="6" customFormat="1" ht="15.75" customHeight="1">
      <c r="A9" s="27"/>
      <c r="B9" s="541" t="s">
        <v>256</v>
      </c>
      <c r="C9" s="542"/>
      <c r="D9" s="115" t="s">
        <v>31</v>
      </c>
      <c r="E9" s="168">
        <v>0</v>
      </c>
      <c r="F9" s="167">
        <v>0</v>
      </c>
      <c r="G9" s="171">
        <v>0</v>
      </c>
      <c r="H9" s="172">
        <v>0</v>
      </c>
      <c r="I9" s="173">
        <v>0</v>
      </c>
      <c r="J9" s="168">
        <f>SUM(G9:I9)</f>
        <v>0</v>
      </c>
      <c r="K9" s="174">
        <v>0</v>
      </c>
      <c r="L9" s="174">
        <v>0</v>
      </c>
      <c r="M9" s="175">
        <v>0</v>
      </c>
      <c r="N9" s="294">
        <f>E9+F9+J9+K9+L9+M9</f>
        <v>0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</row>
    <row r="10" spans="1:93" s="6" customFormat="1" ht="15.75" customHeight="1">
      <c r="A10" s="27"/>
      <c r="B10" s="543"/>
      <c r="C10" s="544"/>
      <c r="D10" s="119" t="s">
        <v>244</v>
      </c>
      <c r="E10" s="170">
        <v>0</v>
      </c>
      <c r="F10" s="169">
        <v>0</v>
      </c>
      <c r="G10" s="176">
        <v>0</v>
      </c>
      <c r="H10" s="177">
        <v>0</v>
      </c>
      <c r="I10" s="178">
        <v>0</v>
      </c>
      <c r="J10" s="170">
        <f>SUM(G10:I10)</f>
        <v>0</v>
      </c>
      <c r="K10" s="179">
        <v>0</v>
      </c>
      <c r="L10" s="179">
        <v>0</v>
      </c>
      <c r="M10" s="180">
        <v>0</v>
      </c>
      <c r="N10" s="295">
        <f>E10+F10+J10+K10+L10+M10</f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</row>
    <row r="11" spans="1:93" s="6" customFormat="1" ht="15.75" customHeight="1">
      <c r="A11" s="27"/>
      <c r="B11" s="545"/>
      <c r="C11" s="546"/>
      <c r="D11" s="370" t="s">
        <v>32</v>
      </c>
      <c r="E11" s="357">
        <f t="shared" ref="E11:M11" si="0">SUM(E9:E10)</f>
        <v>0</v>
      </c>
      <c r="F11" s="357">
        <f t="shared" si="0"/>
        <v>0</v>
      </c>
      <c r="G11" s="357">
        <f t="shared" si="0"/>
        <v>0</v>
      </c>
      <c r="H11" s="357">
        <f t="shared" si="0"/>
        <v>0</v>
      </c>
      <c r="I11" s="357">
        <f t="shared" si="0"/>
        <v>0</v>
      </c>
      <c r="J11" s="357">
        <f>J9+J10</f>
        <v>0</v>
      </c>
      <c r="K11" s="357">
        <f t="shared" si="0"/>
        <v>0</v>
      </c>
      <c r="L11" s="357">
        <f t="shared" si="0"/>
        <v>0</v>
      </c>
      <c r="M11" s="361">
        <f t="shared" si="0"/>
        <v>0</v>
      </c>
      <c r="N11" s="366">
        <f>SUM(N9:N10)</f>
        <v>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</row>
    <row r="12" spans="1:93" s="6" customFormat="1" ht="15.75" customHeight="1">
      <c r="A12" s="27"/>
      <c r="B12" s="541" t="s">
        <v>257</v>
      </c>
      <c r="C12" s="542"/>
      <c r="D12" s="115" t="s">
        <v>31</v>
      </c>
      <c r="E12" s="168">
        <v>0</v>
      </c>
      <c r="F12" s="167">
        <v>0</v>
      </c>
      <c r="G12" s="171">
        <v>36</v>
      </c>
      <c r="H12" s="172">
        <v>40</v>
      </c>
      <c r="I12" s="173">
        <v>20</v>
      </c>
      <c r="J12" s="168">
        <f>SUM(G12:I12)</f>
        <v>96</v>
      </c>
      <c r="K12" s="174">
        <v>0</v>
      </c>
      <c r="L12" s="174">
        <v>0</v>
      </c>
      <c r="M12" s="175">
        <v>7</v>
      </c>
      <c r="N12" s="118">
        <f>E12+F12+J12+K12+L12+M12</f>
        <v>103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</row>
    <row r="13" spans="1:93" s="6" customFormat="1" ht="15.75" customHeight="1">
      <c r="A13" s="27"/>
      <c r="B13" s="543"/>
      <c r="C13" s="544"/>
      <c r="D13" s="119" t="s">
        <v>244</v>
      </c>
      <c r="E13" s="170">
        <v>0</v>
      </c>
      <c r="F13" s="169">
        <v>0</v>
      </c>
      <c r="G13" s="176">
        <v>79</v>
      </c>
      <c r="H13" s="177">
        <v>96</v>
      </c>
      <c r="I13" s="178">
        <v>39</v>
      </c>
      <c r="J13" s="170">
        <f>SUM(G13:I13)</f>
        <v>214</v>
      </c>
      <c r="K13" s="179">
        <v>0</v>
      </c>
      <c r="L13" s="179">
        <v>0</v>
      </c>
      <c r="M13" s="180">
        <v>9</v>
      </c>
      <c r="N13" s="122">
        <f>E13+F13+J13+K13+L13+M13</f>
        <v>223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</row>
    <row r="14" spans="1:93" s="6" customFormat="1" ht="15.75" customHeight="1">
      <c r="A14" s="27"/>
      <c r="B14" s="545"/>
      <c r="C14" s="546"/>
      <c r="D14" s="370" t="s">
        <v>32</v>
      </c>
      <c r="E14" s="357">
        <f t="shared" ref="E14:M14" si="1">SUM(E12:E13)</f>
        <v>0</v>
      </c>
      <c r="F14" s="357">
        <f t="shared" si="1"/>
        <v>0</v>
      </c>
      <c r="G14" s="357">
        <f t="shared" si="1"/>
        <v>115</v>
      </c>
      <c r="H14" s="357">
        <f t="shared" si="1"/>
        <v>136</v>
      </c>
      <c r="I14" s="357">
        <f t="shared" si="1"/>
        <v>59</v>
      </c>
      <c r="J14" s="357">
        <f>J12+J13</f>
        <v>310</v>
      </c>
      <c r="K14" s="357">
        <f t="shared" si="1"/>
        <v>0</v>
      </c>
      <c r="L14" s="357">
        <f t="shared" si="1"/>
        <v>0</v>
      </c>
      <c r="M14" s="361">
        <f t="shared" si="1"/>
        <v>16</v>
      </c>
      <c r="N14" s="366">
        <f>SUM(N12:N13)</f>
        <v>326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</row>
    <row r="15" spans="1:93" s="6" customFormat="1" ht="15.75" customHeight="1">
      <c r="A15" s="27"/>
      <c r="B15" s="541" t="s">
        <v>258</v>
      </c>
      <c r="C15" s="542"/>
      <c r="D15" s="115" t="s">
        <v>31</v>
      </c>
      <c r="E15" s="168">
        <v>0</v>
      </c>
      <c r="F15" s="167">
        <v>0</v>
      </c>
      <c r="G15" s="171">
        <v>0</v>
      </c>
      <c r="H15" s="172">
        <v>0</v>
      </c>
      <c r="I15" s="173">
        <v>0</v>
      </c>
      <c r="J15" s="168">
        <f>SUM(G15:I15)</f>
        <v>0</v>
      </c>
      <c r="K15" s="174">
        <v>0</v>
      </c>
      <c r="L15" s="174">
        <v>0</v>
      </c>
      <c r="M15" s="175">
        <v>0</v>
      </c>
      <c r="N15" s="118">
        <f>E15+F15+J15+K15+L15+M15</f>
        <v>0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</row>
    <row r="16" spans="1:93" s="6" customFormat="1" ht="15.75" customHeight="1">
      <c r="A16" s="27"/>
      <c r="B16" s="543"/>
      <c r="C16" s="544"/>
      <c r="D16" s="119" t="s">
        <v>244</v>
      </c>
      <c r="E16" s="170">
        <v>0</v>
      </c>
      <c r="F16" s="169">
        <v>0</v>
      </c>
      <c r="G16" s="176">
        <v>0</v>
      </c>
      <c r="H16" s="177">
        <v>0</v>
      </c>
      <c r="I16" s="178">
        <v>0</v>
      </c>
      <c r="J16" s="170">
        <f>SUM(G16:I16)</f>
        <v>0</v>
      </c>
      <c r="K16" s="179">
        <v>0</v>
      </c>
      <c r="L16" s="179">
        <v>0</v>
      </c>
      <c r="M16" s="180">
        <v>0</v>
      </c>
      <c r="N16" s="122">
        <f>E16+F16+J16+K16+L16+M16</f>
        <v>0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</row>
    <row r="17" spans="1:88" s="6" customFormat="1" ht="15.75" customHeight="1">
      <c r="A17" s="27"/>
      <c r="B17" s="545"/>
      <c r="C17" s="546"/>
      <c r="D17" s="370" t="s">
        <v>32</v>
      </c>
      <c r="E17" s="357">
        <f t="shared" ref="E17:M17" si="2">SUM(E15:E16)</f>
        <v>0</v>
      </c>
      <c r="F17" s="357">
        <f t="shared" si="2"/>
        <v>0</v>
      </c>
      <c r="G17" s="357">
        <f t="shared" si="2"/>
        <v>0</v>
      </c>
      <c r="H17" s="357">
        <f t="shared" si="2"/>
        <v>0</v>
      </c>
      <c r="I17" s="357">
        <f t="shared" si="2"/>
        <v>0</v>
      </c>
      <c r="J17" s="357">
        <f>J15+J16</f>
        <v>0</v>
      </c>
      <c r="K17" s="357">
        <f t="shared" si="2"/>
        <v>0</v>
      </c>
      <c r="L17" s="357">
        <f t="shared" si="2"/>
        <v>0</v>
      </c>
      <c r="M17" s="361">
        <f t="shared" si="2"/>
        <v>0</v>
      </c>
      <c r="N17" s="366">
        <f>SUM(N15:N16)</f>
        <v>0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</row>
    <row r="18" spans="1:88" s="6" customFormat="1" ht="20.100000000000001" customHeight="1">
      <c r="A18" s="27"/>
      <c r="B18" s="541" t="s">
        <v>116</v>
      </c>
      <c r="C18" s="542"/>
      <c r="D18" s="125" t="s">
        <v>31</v>
      </c>
      <c r="E18" s="168">
        <v>0</v>
      </c>
      <c r="F18" s="168">
        <v>0</v>
      </c>
      <c r="G18" s="171">
        <v>7</v>
      </c>
      <c r="H18" s="171">
        <v>2</v>
      </c>
      <c r="I18" s="173">
        <v>0</v>
      </c>
      <c r="J18" s="168">
        <f>SUM(G18:I18)</f>
        <v>9</v>
      </c>
      <c r="K18" s="174">
        <v>0</v>
      </c>
      <c r="L18" s="174">
        <v>0</v>
      </c>
      <c r="M18" s="163">
        <v>1</v>
      </c>
      <c r="N18" s="118">
        <f>E18+F18+J18+K18+L18+M18</f>
        <v>10</v>
      </c>
      <c r="O18" s="27"/>
      <c r="P18" s="27"/>
      <c r="Q18" s="27"/>
      <c r="R18" s="27"/>
      <c r="S18" s="27"/>
      <c r="T18" s="27" t="s">
        <v>485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</row>
    <row r="19" spans="1:88" s="27" customFormat="1" ht="15.75" customHeight="1">
      <c r="B19" s="543"/>
      <c r="C19" s="544"/>
      <c r="D19" s="119" t="s">
        <v>244</v>
      </c>
      <c r="E19" s="170">
        <v>0</v>
      </c>
      <c r="F19" s="170">
        <v>0</v>
      </c>
      <c r="G19" s="176">
        <v>38</v>
      </c>
      <c r="H19" s="176">
        <v>3</v>
      </c>
      <c r="I19" s="178">
        <v>4</v>
      </c>
      <c r="J19" s="170">
        <f>SUM(G19:I19)</f>
        <v>45</v>
      </c>
      <c r="K19" s="179">
        <v>0</v>
      </c>
      <c r="L19" s="179">
        <v>0</v>
      </c>
      <c r="M19" s="163">
        <v>1</v>
      </c>
      <c r="N19" s="122">
        <f>E19+F19+J19+K19+L19+M19</f>
        <v>46</v>
      </c>
    </row>
    <row r="20" spans="1:88" s="27" customFormat="1" ht="15.75" customHeight="1">
      <c r="B20" s="545"/>
      <c r="C20" s="546"/>
      <c r="D20" s="370" t="s">
        <v>32</v>
      </c>
      <c r="E20" s="357">
        <f t="shared" ref="E20:M20" si="3">SUM(E18:E19)</f>
        <v>0</v>
      </c>
      <c r="F20" s="357">
        <f t="shared" si="3"/>
        <v>0</v>
      </c>
      <c r="G20" s="357">
        <f t="shared" si="3"/>
        <v>45</v>
      </c>
      <c r="H20" s="357">
        <f t="shared" si="3"/>
        <v>5</v>
      </c>
      <c r="I20" s="357">
        <f t="shared" si="3"/>
        <v>4</v>
      </c>
      <c r="J20" s="357">
        <f>J18+J19</f>
        <v>54</v>
      </c>
      <c r="K20" s="357">
        <f t="shared" si="3"/>
        <v>0</v>
      </c>
      <c r="L20" s="357">
        <f t="shared" si="3"/>
        <v>0</v>
      </c>
      <c r="M20" s="361">
        <f t="shared" si="3"/>
        <v>2</v>
      </c>
      <c r="N20" s="366">
        <f>SUM(N18:N19)</f>
        <v>56</v>
      </c>
    </row>
    <row r="21" spans="1:88" s="27" customFormat="1" ht="15.75" customHeight="1">
      <c r="B21" s="541" t="s">
        <v>0</v>
      </c>
      <c r="C21" s="542"/>
      <c r="D21" s="125" t="s">
        <v>31</v>
      </c>
      <c r="E21" s="168">
        <v>0</v>
      </c>
      <c r="F21" s="168">
        <v>0</v>
      </c>
      <c r="G21" s="171">
        <v>5</v>
      </c>
      <c r="H21" s="171">
        <v>4</v>
      </c>
      <c r="I21" s="173">
        <v>0</v>
      </c>
      <c r="J21" s="168">
        <f>SUM(G21:I21)</f>
        <v>9</v>
      </c>
      <c r="K21" s="174">
        <v>0</v>
      </c>
      <c r="L21" s="174">
        <v>0</v>
      </c>
      <c r="M21" s="163">
        <v>0</v>
      </c>
      <c r="N21" s="118">
        <f>E21+F21+J21+K21+L21+M21</f>
        <v>9</v>
      </c>
    </row>
    <row r="22" spans="1:88" s="27" customFormat="1" ht="15.75" customHeight="1">
      <c r="B22" s="543"/>
      <c r="C22" s="544"/>
      <c r="D22" s="119" t="s">
        <v>244</v>
      </c>
      <c r="E22" s="170">
        <v>0</v>
      </c>
      <c r="F22" s="170">
        <v>0</v>
      </c>
      <c r="G22" s="176">
        <v>0</v>
      </c>
      <c r="H22" s="176">
        <v>1</v>
      </c>
      <c r="I22" s="178">
        <v>0</v>
      </c>
      <c r="J22" s="170">
        <f>SUM(G22:I22)</f>
        <v>1</v>
      </c>
      <c r="K22" s="179">
        <v>0</v>
      </c>
      <c r="L22" s="179">
        <v>0</v>
      </c>
      <c r="M22" s="163">
        <v>0</v>
      </c>
      <c r="N22" s="122">
        <f>E22+F22+J22+K22+L22+M22</f>
        <v>1</v>
      </c>
    </row>
    <row r="23" spans="1:88" s="27" customFormat="1" ht="15.75" customHeight="1">
      <c r="B23" s="545"/>
      <c r="C23" s="546"/>
      <c r="D23" s="370" t="s">
        <v>32</v>
      </c>
      <c r="E23" s="357">
        <f t="shared" ref="E23:M23" si="4">SUM(E21:E22)</f>
        <v>0</v>
      </c>
      <c r="F23" s="357">
        <f t="shared" si="4"/>
        <v>0</v>
      </c>
      <c r="G23" s="357">
        <f t="shared" si="4"/>
        <v>5</v>
      </c>
      <c r="H23" s="357">
        <f t="shared" si="4"/>
        <v>5</v>
      </c>
      <c r="I23" s="357">
        <f t="shared" si="4"/>
        <v>0</v>
      </c>
      <c r="J23" s="357">
        <f>J21+J22</f>
        <v>10</v>
      </c>
      <c r="K23" s="357">
        <f>SUM(K21:K22)</f>
        <v>0</v>
      </c>
      <c r="L23" s="357">
        <f t="shared" si="4"/>
        <v>0</v>
      </c>
      <c r="M23" s="361">
        <f t="shared" si="4"/>
        <v>0</v>
      </c>
      <c r="N23" s="366">
        <f>SUM(N21:N22)</f>
        <v>10</v>
      </c>
    </row>
    <row r="24" spans="1:88" s="27" customFormat="1" ht="15.75" customHeight="1">
      <c r="B24" s="541" t="s">
        <v>259</v>
      </c>
      <c r="C24" s="542"/>
      <c r="D24" s="125" t="s">
        <v>31</v>
      </c>
      <c r="E24" s="168">
        <v>0</v>
      </c>
      <c r="F24" s="168">
        <v>0</v>
      </c>
      <c r="G24" s="171">
        <v>0</v>
      </c>
      <c r="H24" s="171">
        <v>0</v>
      </c>
      <c r="I24" s="173">
        <v>0</v>
      </c>
      <c r="J24" s="168">
        <f>SUM(G24:I24)</f>
        <v>0</v>
      </c>
      <c r="K24" s="174">
        <v>0</v>
      </c>
      <c r="L24" s="174">
        <v>0</v>
      </c>
      <c r="M24" s="163">
        <v>0</v>
      </c>
      <c r="N24" s="118">
        <f>E24+F24+J24+K24+L24+M24</f>
        <v>0</v>
      </c>
    </row>
    <row r="25" spans="1:88" s="27" customFormat="1" ht="15.75" customHeight="1">
      <c r="B25" s="543"/>
      <c r="C25" s="544"/>
      <c r="D25" s="119" t="s">
        <v>244</v>
      </c>
      <c r="E25" s="170">
        <v>0</v>
      </c>
      <c r="F25" s="170">
        <v>0</v>
      </c>
      <c r="G25" s="176">
        <v>3</v>
      </c>
      <c r="H25" s="176">
        <v>0</v>
      </c>
      <c r="I25" s="178">
        <v>0</v>
      </c>
      <c r="J25" s="170">
        <f>SUM(G25:I25)</f>
        <v>3</v>
      </c>
      <c r="K25" s="179">
        <v>0</v>
      </c>
      <c r="L25" s="179">
        <v>0</v>
      </c>
      <c r="M25" s="163">
        <v>0</v>
      </c>
      <c r="N25" s="122">
        <f>E25+F25+J25+K25+L25+M25</f>
        <v>3</v>
      </c>
    </row>
    <row r="26" spans="1:88" s="27" customFormat="1" ht="15.75" customHeight="1">
      <c r="B26" s="545"/>
      <c r="C26" s="546"/>
      <c r="D26" s="370" t="s">
        <v>32</v>
      </c>
      <c r="E26" s="357">
        <f t="shared" ref="E26:N26" si="5">SUM(E24:E25)</f>
        <v>0</v>
      </c>
      <c r="F26" s="357">
        <f t="shared" si="5"/>
        <v>0</v>
      </c>
      <c r="G26" s="357">
        <f t="shared" si="5"/>
        <v>3</v>
      </c>
      <c r="H26" s="357">
        <f t="shared" si="5"/>
        <v>0</v>
      </c>
      <c r="I26" s="357">
        <f t="shared" si="5"/>
        <v>0</v>
      </c>
      <c r="J26" s="357">
        <f>J24+J25</f>
        <v>3</v>
      </c>
      <c r="K26" s="357">
        <f t="shared" si="5"/>
        <v>0</v>
      </c>
      <c r="L26" s="357">
        <f t="shared" si="5"/>
        <v>0</v>
      </c>
      <c r="M26" s="361">
        <f t="shared" si="5"/>
        <v>0</v>
      </c>
      <c r="N26" s="366">
        <f t="shared" si="5"/>
        <v>3</v>
      </c>
    </row>
    <row r="27" spans="1:88" s="27" customFormat="1" ht="15.75" customHeight="1">
      <c r="B27" s="541" t="s">
        <v>120</v>
      </c>
      <c r="C27" s="542"/>
      <c r="D27" s="125" t="s">
        <v>31</v>
      </c>
      <c r="E27" s="168">
        <v>1</v>
      </c>
      <c r="F27" s="168">
        <v>29</v>
      </c>
      <c r="G27" s="171">
        <v>16</v>
      </c>
      <c r="H27" s="171">
        <v>0</v>
      </c>
      <c r="I27" s="173">
        <v>8</v>
      </c>
      <c r="J27" s="168">
        <f>SUM(G27:I27)</f>
        <v>24</v>
      </c>
      <c r="K27" s="174">
        <v>568</v>
      </c>
      <c r="L27" s="174">
        <v>67</v>
      </c>
      <c r="M27" s="163">
        <v>12</v>
      </c>
      <c r="N27" s="118">
        <f>E27+F27+J27+K27+L27+M27</f>
        <v>701</v>
      </c>
    </row>
    <row r="28" spans="1:88" s="27" customFormat="1" ht="15.75" customHeight="1">
      <c r="B28" s="543"/>
      <c r="C28" s="544"/>
      <c r="D28" s="119" t="s">
        <v>244</v>
      </c>
      <c r="E28" s="170">
        <v>0</v>
      </c>
      <c r="F28" s="170">
        <v>50</v>
      </c>
      <c r="G28" s="176">
        <v>36</v>
      </c>
      <c r="H28" s="176">
        <v>9</v>
      </c>
      <c r="I28" s="178">
        <v>1</v>
      </c>
      <c r="J28" s="170">
        <f>SUM(G28:I28)</f>
        <v>46</v>
      </c>
      <c r="K28" s="179">
        <v>195</v>
      </c>
      <c r="L28" s="179">
        <v>28</v>
      </c>
      <c r="M28" s="163">
        <v>5</v>
      </c>
      <c r="N28" s="122">
        <f>E28+F28+J28+K28+L28+M28</f>
        <v>324</v>
      </c>
    </row>
    <row r="29" spans="1:88" s="27" customFormat="1" ht="15.75" customHeight="1">
      <c r="B29" s="545"/>
      <c r="C29" s="546"/>
      <c r="D29" s="370" t="s">
        <v>32</v>
      </c>
      <c r="E29" s="357">
        <f>SUM(E27:E28)</f>
        <v>1</v>
      </c>
      <c r="F29" s="357">
        <f t="shared" ref="F29:N29" si="6">SUM(F27:F28)</f>
        <v>79</v>
      </c>
      <c r="G29" s="357">
        <f t="shared" si="6"/>
        <v>52</v>
      </c>
      <c r="H29" s="357">
        <f t="shared" si="6"/>
        <v>9</v>
      </c>
      <c r="I29" s="357">
        <f t="shared" si="6"/>
        <v>9</v>
      </c>
      <c r="J29" s="357">
        <f>J27+J28</f>
        <v>70</v>
      </c>
      <c r="K29" s="357">
        <f t="shared" si="6"/>
        <v>763</v>
      </c>
      <c r="L29" s="357">
        <f t="shared" si="6"/>
        <v>95</v>
      </c>
      <c r="M29" s="361">
        <f t="shared" si="6"/>
        <v>17</v>
      </c>
      <c r="N29" s="366">
        <f t="shared" si="6"/>
        <v>1025</v>
      </c>
    </row>
    <row r="30" spans="1:88" s="27" customFormat="1" ht="15.75" customHeight="1">
      <c r="B30" s="560" t="s">
        <v>30</v>
      </c>
      <c r="C30" s="548"/>
      <c r="D30" s="181" t="s">
        <v>31</v>
      </c>
      <c r="E30" s="164">
        <f>E9+E12+E15+E18+E21+E24+E27</f>
        <v>1</v>
      </c>
      <c r="F30" s="164">
        <f>F9+F12+F15+F18+F21+F24+F27</f>
        <v>29</v>
      </c>
      <c r="G30" s="182">
        <f>G9+G12+G15+G18+G21+G24+G27</f>
        <v>64</v>
      </c>
      <c r="H30" s="182">
        <f>H9+H12+H15+H18+H21+H24+H27</f>
        <v>46</v>
      </c>
      <c r="I30" s="182">
        <f>I9+I12+I15+I18+I21+I24+I27</f>
        <v>28</v>
      </c>
      <c r="J30" s="164">
        <f>SUM(G30:I30)</f>
        <v>138</v>
      </c>
      <c r="K30" s="164">
        <f>K9+K12+K15+K18+K21+K24+K27</f>
        <v>568</v>
      </c>
      <c r="L30" s="164">
        <f>L9+L12+L15+L18+L21+L24+L27</f>
        <v>67</v>
      </c>
      <c r="M30" s="164">
        <f>M9+M12+M15+M18+M21+M24+M27</f>
        <v>20</v>
      </c>
      <c r="N30" s="164">
        <f>E30+F30+J30+K30+L30+M30</f>
        <v>823</v>
      </c>
    </row>
    <row r="31" spans="1:88" s="27" customFormat="1" ht="15.75" customHeight="1">
      <c r="B31" s="549"/>
      <c r="C31" s="550"/>
      <c r="D31" s="128" t="s">
        <v>244</v>
      </c>
      <c r="E31" s="165">
        <f>E10+E13+E16+E19+E22+E28</f>
        <v>0</v>
      </c>
      <c r="F31" s="165">
        <f>F10+F13+F16+F19+F22+F25+F28</f>
        <v>50</v>
      </c>
      <c r="G31" s="183">
        <f>G10+G13+G16+G19+G22+G25+G28</f>
        <v>156</v>
      </c>
      <c r="H31" s="183">
        <f>H10+H13+H16+H19+H22+H25+H28</f>
        <v>109</v>
      </c>
      <c r="I31" s="183">
        <f>I10+I13+I16+I19+I22+I25+I28</f>
        <v>44</v>
      </c>
      <c r="J31" s="165">
        <f>SUM(G31:I31)</f>
        <v>309</v>
      </c>
      <c r="K31" s="165">
        <f>K10+K13+K16+K19+K22+K25+K28</f>
        <v>195</v>
      </c>
      <c r="L31" s="165">
        <f>L10+L13+L16+L19+L22+RL1425+L28</f>
        <v>28</v>
      </c>
      <c r="M31" s="165">
        <f>M10+M13+M16+M19+M22+M25+M28</f>
        <v>15</v>
      </c>
      <c r="N31" s="165">
        <f>E31+F31+J31+K31+L31+M31</f>
        <v>597</v>
      </c>
    </row>
    <row r="32" spans="1:88" s="27" customFormat="1" ht="15.75" customHeight="1">
      <c r="B32" s="551"/>
      <c r="C32" s="552"/>
      <c r="D32" s="371" t="s">
        <v>32</v>
      </c>
      <c r="E32" s="362">
        <f t="shared" ref="E32:M32" si="7">SUM(E30:E31)</f>
        <v>1</v>
      </c>
      <c r="F32" s="362">
        <f t="shared" si="7"/>
        <v>79</v>
      </c>
      <c r="G32" s="362">
        <f t="shared" si="7"/>
        <v>220</v>
      </c>
      <c r="H32" s="362">
        <f t="shared" si="7"/>
        <v>155</v>
      </c>
      <c r="I32" s="362">
        <f t="shared" si="7"/>
        <v>72</v>
      </c>
      <c r="J32" s="362">
        <f>SUM(J30:J31)</f>
        <v>447</v>
      </c>
      <c r="K32" s="362">
        <f t="shared" si="7"/>
        <v>763</v>
      </c>
      <c r="L32" s="362">
        <f t="shared" si="7"/>
        <v>95</v>
      </c>
      <c r="M32" s="366">
        <f t="shared" si="7"/>
        <v>35</v>
      </c>
      <c r="N32" s="366">
        <f>SUM(N30:N31)</f>
        <v>1420</v>
      </c>
    </row>
    <row r="33" spans="2:93" s="27" customFormat="1" ht="15.75" customHeight="1"/>
    <row r="34" spans="2:93" s="27" customFormat="1" ht="15.75" customHeight="1"/>
    <row r="35" spans="2:93" s="27" customFormat="1" ht="15.75" customHeight="1"/>
    <row r="36" spans="2:93" s="27" customFormat="1" ht="15.75" customHeight="1"/>
    <row r="37" spans="2:93" s="27" customFormat="1" ht="15.75" customHeight="1"/>
    <row r="38" spans="2:93" s="27" customFormat="1" ht="15.75" customHeight="1"/>
    <row r="39" spans="2:93" s="27" customFormat="1" ht="15.75" customHeight="1"/>
    <row r="40" spans="2:93" s="27" customFormat="1" ht="15.75" customHeight="1"/>
    <row r="41" spans="2:93" s="27" customFormat="1" ht="15.75" customHeight="1"/>
    <row r="42" spans="2:93" s="27" customFormat="1" ht="15.75" customHeight="1"/>
    <row r="43" spans="2:93" s="27" customFormat="1" ht="15.75" customHeight="1"/>
    <row r="44" spans="2:93" s="27" customFormat="1" ht="15.75" customHeight="1"/>
    <row r="45" spans="2:93" ht="15.75" customHeight="1"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R45" s="136"/>
      <c r="S45" s="136"/>
      <c r="CM45" s="13"/>
      <c r="CN45" s="13"/>
      <c r="CO45" s="13"/>
    </row>
    <row r="46" spans="2:93" ht="15.75" customHeight="1"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R46" s="136"/>
      <c r="S46" s="136"/>
      <c r="CM46" s="13"/>
      <c r="CN46" s="13"/>
      <c r="CO46" s="13"/>
    </row>
    <row r="47" spans="2:93" ht="15.75" customHeight="1"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R47" s="136"/>
      <c r="S47" s="136"/>
    </row>
    <row r="48" spans="2:93" ht="15.75" customHeight="1"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R48" s="136"/>
      <c r="S48" s="136"/>
    </row>
    <row r="49" spans="2:25" ht="15.75" customHeight="1"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R49" s="136"/>
      <c r="S49" s="136"/>
    </row>
    <row r="50" spans="2:25" ht="15.75" customHeight="1"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R50" s="136"/>
      <c r="S50" s="136"/>
      <c r="Y50" s="136" t="s">
        <v>112</v>
      </c>
    </row>
    <row r="51" spans="2:25" ht="15.75" customHeight="1"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R51" s="136"/>
      <c r="S51" s="136"/>
    </row>
    <row r="52" spans="2:25" ht="15.75" customHeight="1"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R52" s="136"/>
      <c r="S52" s="136"/>
    </row>
    <row r="53" spans="2:25" ht="15.75" customHeight="1"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R53" s="136"/>
      <c r="S53" s="136"/>
    </row>
    <row r="54" spans="2:25" ht="15.75" customHeight="1"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R54" s="136"/>
      <c r="S54" s="136"/>
    </row>
    <row r="55" spans="2:25" ht="15.75" customHeight="1"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R55" s="136"/>
      <c r="S55" s="136"/>
    </row>
    <row r="56" spans="2:25" ht="15.75" customHeight="1"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R56" s="136"/>
      <c r="S56" s="136"/>
    </row>
    <row r="57" spans="2:25" ht="15.75" customHeight="1"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R57" s="136"/>
      <c r="S57" s="136"/>
    </row>
    <row r="58" spans="2:25" ht="15.75" customHeight="1"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R58" s="136"/>
      <c r="S58" s="136"/>
    </row>
    <row r="59" spans="2:25" ht="15.75" customHeight="1"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R59" s="136"/>
      <c r="S59" s="136"/>
    </row>
    <row r="60" spans="2:25" ht="15.75" customHeight="1"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R60" s="136"/>
      <c r="S60" s="136"/>
    </row>
    <row r="61" spans="2:25" ht="15.75" customHeight="1"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R61" s="136"/>
      <c r="S61" s="136"/>
    </row>
    <row r="62" spans="2:25" ht="15.75" customHeight="1"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R62" s="136"/>
      <c r="S62" s="136"/>
    </row>
    <row r="63" spans="2:25" ht="15.75" customHeight="1"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R63" s="136"/>
      <c r="S63" s="136"/>
    </row>
    <row r="64" spans="2:25" ht="15.75" customHeight="1"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R64" s="136"/>
      <c r="S64" s="136"/>
    </row>
    <row r="65" spans="2:19" ht="15.75" customHeight="1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R65" s="136"/>
      <c r="S65" s="136"/>
    </row>
    <row r="66" spans="2:19" ht="15.75" customHeight="1"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R66" s="136"/>
      <c r="S66" s="136"/>
    </row>
    <row r="67" spans="2:19" ht="15.75" customHeight="1"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R67" s="136"/>
      <c r="S67" s="136"/>
    </row>
    <row r="68" spans="2:19" ht="15.75" customHeight="1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R68" s="136"/>
      <c r="S68" s="136"/>
    </row>
    <row r="69" spans="2:19" ht="15.75" customHeight="1"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R69" s="136"/>
      <c r="S69" s="136"/>
    </row>
    <row r="70" spans="2:19" ht="15.75" customHeight="1"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R70" s="136"/>
      <c r="S70" s="136"/>
    </row>
    <row r="71" spans="2:19" ht="15.75" customHeight="1"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R71" s="136"/>
      <c r="S71" s="136"/>
    </row>
    <row r="72" spans="2:19" ht="15.75" customHeight="1"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R72" s="136"/>
      <c r="S72" s="136"/>
    </row>
    <row r="73" spans="2:19" ht="15.75" customHeight="1"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R73" s="136"/>
      <c r="S73" s="136"/>
    </row>
    <row r="74" spans="2:19" ht="15.75" customHeight="1"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R74" s="136"/>
      <c r="S74" s="136"/>
    </row>
    <row r="75" spans="2:19" ht="15.75" customHeight="1"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R75" s="136"/>
      <c r="S75" s="136"/>
    </row>
    <row r="76" spans="2:19" ht="15.75" customHeight="1"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R76" s="136"/>
      <c r="S76" s="136"/>
    </row>
    <row r="77" spans="2:19" ht="15.75" customHeight="1"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R77" s="136"/>
      <c r="S77" s="136"/>
    </row>
    <row r="78" spans="2:19" ht="15.75" customHeight="1"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R78" s="136"/>
      <c r="S78" s="136"/>
    </row>
    <row r="79" spans="2:19" ht="15.7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R79" s="136"/>
      <c r="S79" s="136"/>
    </row>
    <row r="80" spans="2:19" ht="15.75" customHeight="1"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R80" s="136"/>
      <c r="S80" s="136"/>
    </row>
    <row r="81" spans="2:19" ht="15.75" customHeight="1"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R81" s="136"/>
      <c r="S81" s="136"/>
    </row>
    <row r="82" spans="2:19" ht="15.75" customHeight="1"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R82" s="136"/>
      <c r="S82" s="136"/>
    </row>
    <row r="83" spans="2:19" ht="15.75" customHeight="1"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R83" s="136"/>
      <c r="S83" s="136"/>
    </row>
    <row r="84" spans="2:19" ht="15.75" customHeight="1"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R84" s="136"/>
      <c r="S84" s="136"/>
    </row>
    <row r="85" spans="2:19" ht="15.75" customHeight="1"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R85" s="136"/>
      <c r="S85" s="136"/>
    </row>
    <row r="86" spans="2:19" ht="15.75" customHeight="1"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R86" s="136"/>
      <c r="S86" s="136"/>
    </row>
    <row r="87" spans="2:19" ht="15.75" customHeight="1"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R87" s="136"/>
      <c r="S87" s="136"/>
    </row>
    <row r="88" spans="2:19" ht="15.75" customHeight="1"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R88" s="136"/>
      <c r="S88" s="136"/>
    </row>
    <row r="89" spans="2:19" ht="15.75" customHeight="1"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R89" s="136"/>
      <c r="S89" s="136"/>
    </row>
    <row r="90" spans="2:19" ht="15.75" customHeight="1"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R90" s="136"/>
      <c r="S90" s="136"/>
    </row>
    <row r="91" spans="2:19" s="136" customFormat="1" ht="15.75" customHeight="1"/>
    <row r="92" spans="2:19" s="136" customFormat="1" ht="15.75" customHeight="1"/>
    <row r="93" spans="2:19" s="136" customFormat="1" ht="15.75" customHeight="1"/>
    <row r="94" spans="2:19" s="136" customFormat="1" ht="15.75" customHeight="1"/>
    <row r="95" spans="2:19" s="136" customFormat="1" ht="15.75" customHeight="1"/>
    <row r="96" spans="2:19" s="136" customFormat="1" ht="15.75" customHeight="1"/>
    <row r="97" s="136" customFormat="1" ht="15.75" customHeight="1"/>
    <row r="98" s="136" customFormat="1" ht="15.75" customHeight="1"/>
    <row r="99" s="136" customFormat="1" ht="15.75" customHeight="1"/>
    <row r="100" s="136" customFormat="1" ht="15.75" customHeight="1"/>
    <row r="101" s="136" customFormat="1" ht="15.75" customHeight="1"/>
    <row r="102" s="136" customFormat="1" ht="15.75" customHeight="1"/>
    <row r="103" s="136" customFormat="1" ht="15.75" customHeight="1"/>
    <row r="104" s="136" customFormat="1" ht="15.75" customHeight="1"/>
    <row r="105" s="136" customFormat="1" ht="15.75" customHeight="1"/>
    <row r="106" s="136" customFormat="1" ht="15.75" customHeight="1"/>
    <row r="107" s="136" customFormat="1" ht="15.75" customHeight="1"/>
    <row r="108" s="136" customFormat="1" ht="15.75" customHeight="1"/>
    <row r="109" s="136" customFormat="1" ht="15.75" customHeight="1"/>
    <row r="110" s="136" customFormat="1" ht="15.75" customHeight="1"/>
    <row r="111" s="136" customFormat="1" ht="15.75" customHeight="1"/>
    <row r="112" s="136" customFormat="1" ht="15.75" customHeight="1"/>
    <row r="113" s="136" customFormat="1" ht="15.75" customHeight="1"/>
    <row r="114" s="136" customFormat="1" ht="15.75" customHeight="1"/>
    <row r="115" s="136" customFormat="1" ht="15.75" customHeight="1"/>
    <row r="116" s="136" customFormat="1" ht="15.75" customHeight="1"/>
    <row r="117" s="136" customFormat="1" ht="15.75" customHeight="1"/>
    <row r="118" s="136" customFormat="1" ht="15.75" customHeight="1"/>
    <row r="119" s="136" customFormat="1" ht="15.75" customHeight="1"/>
    <row r="120" s="136" customFormat="1" ht="15.75" customHeight="1"/>
    <row r="121" s="136" customFormat="1" ht="15.75" customHeight="1"/>
    <row r="122" s="136" customFormat="1" ht="15.75" customHeight="1"/>
    <row r="123" s="136" customFormat="1" ht="15.75" customHeight="1"/>
    <row r="124" s="136" customFormat="1" ht="15.75" customHeight="1"/>
    <row r="125" s="136" customFormat="1" ht="15.75" customHeight="1"/>
    <row r="126" s="136" customFormat="1" ht="15.75" customHeight="1"/>
    <row r="127" s="136" customFormat="1" ht="15.75" customHeight="1"/>
    <row r="128" s="136" customFormat="1" ht="15.75" customHeight="1"/>
    <row r="129" s="136" customFormat="1" ht="15.75" customHeight="1"/>
    <row r="130" s="136" customFormat="1" ht="15.75" customHeight="1"/>
    <row r="131" s="136" customFormat="1" ht="15.75" customHeight="1"/>
    <row r="132" s="136" customFormat="1" ht="15.75" customHeight="1"/>
    <row r="133" s="136" customFormat="1" ht="15.75" customHeight="1"/>
    <row r="134" s="136" customFormat="1" ht="15.75" customHeight="1"/>
    <row r="135" s="136" customFormat="1" ht="15.75" customHeight="1"/>
    <row r="136" s="136" customFormat="1" ht="15.75" customHeight="1"/>
    <row r="137" s="136" customFormat="1" ht="15.75" customHeight="1"/>
    <row r="138" s="136" customFormat="1" ht="15.75" customHeight="1"/>
    <row r="139" s="136" customFormat="1" ht="15.75" customHeight="1"/>
    <row r="140" s="136" customFormat="1" ht="15.75" customHeight="1"/>
    <row r="141" s="136" customFormat="1" ht="15.75" customHeight="1"/>
    <row r="142" s="136" customFormat="1" ht="15.75" customHeight="1"/>
    <row r="143" s="136" customFormat="1" ht="15.75" customHeight="1"/>
    <row r="144" s="136" customFormat="1" ht="15.75" customHeight="1"/>
    <row r="145" s="136" customFormat="1" ht="15.75" customHeight="1"/>
    <row r="146" s="136" customFormat="1" ht="15.75" customHeight="1"/>
    <row r="147" s="136" customFormat="1" ht="15.75" customHeight="1"/>
    <row r="148" s="136" customFormat="1" ht="15.75" customHeight="1"/>
    <row r="149" s="136" customFormat="1" ht="15.75" customHeight="1"/>
    <row r="150" s="136" customFormat="1" ht="15.75" customHeight="1"/>
    <row r="151" s="136" customFormat="1" ht="15.75" customHeight="1"/>
    <row r="152" s="136" customFormat="1" ht="15.75" customHeight="1"/>
    <row r="153" s="136" customFormat="1" ht="15.75" customHeight="1"/>
    <row r="154" s="136" customFormat="1" ht="15.75" customHeight="1"/>
    <row r="155" s="136" customFormat="1" ht="15.75" customHeight="1"/>
    <row r="156" s="136" customFormat="1" ht="15.75" customHeight="1"/>
    <row r="157" s="136" customFormat="1" ht="15.75" customHeight="1"/>
    <row r="158" s="136" customFormat="1" ht="15.75" customHeight="1"/>
    <row r="159" s="136" customFormat="1" ht="15.75" customHeight="1"/>
    <row r="160" s="136" customFormat="1" ht="15.75" customHeight="1"/>
    <row r="161" s="136" customFormat="1" ht="15.75" customHeight="1"/>
    <row r="162" s="136" customFormat="1" ht="15.75" customHeight="1"/>
    <row r="163" s="136" customFormat="1" ht="15.75" customHeight="1"/>
    <row r="164" s="136" customFormat="1" ht="15.75" customHeight="1"/>
    <row r="165" s="136" customFormat="1" ht="15.75" customHeight="1"/>
    <row r="166" s="136" customFormat="1" ht="15.75" customHeight="1"/>
    <row r="167" s="136" customFormat="1" ht="15.75" customHeight="1"/>
    <row r="168" s="136" customFormat="1" ht="15.75" customHeight="1"/>
    <row r="169" s="136" customFormat="1" ht="15.75" customHeight="1"/>
    <row r="170" s="136" customFormat="1" ht="15.75" customHeight="1"/>
    <row r="171" s="136" customFormat="1" ht="15.75" customHeight="1"/>
    <row r="172" s="136" customFormat="1" ht="15.75" customHeight="1"/>
    <row r="173" s="136" customFormat="1" ht="15.75" customHeight="1"/>
    <row r="174" s="136" customFormat="1" ht="15.75" customHeight="1"/>
    <row r="175" s="136" customFormat="1" ht="15.75" customHeight="1"/>
    <row r="176" s="136" customFormat="1" ht="15.75" customHeight="1"/>
    <row r="177" s="136" customFormat="1" ht="15.75" customHeight="1"/>
    <row r="178" s="136" customFormat="1" ht="15.75" customHeight="1"/>
    <row r="179" s="136" customFormat="1" ht="15.75" customHeight="1"/>
    <row r="180" s="136" customFormat="1" ht="15.75" customHeight="1"/>
    <row r="181" s="136" customFormat="1" ht="15.75" customHeight="1"/>
    <row r="182" s="136" customFormat="1" ht="15.75" customHeight="1"/>
    <row r="183" s="136" customFormat="1" ht="15.75" customHeight="1"/>
    <row r="184" s="136" customFormat="1" ht="15.75" customHeight="1"/>
    <row r="185" s="136" customFormat="1" ht="15.75" customHeight="1"/>
    <row r="186" s="136" customFormat="1" ht="15.75" customHeight="1"/>
    <row r="187" s="136" customFormat="1" ht="15.75" customHeight="1"/>
    <row r="188" s="136" customFormat="1" ht="15.75" customHeight="1"/>
    <row r="189" s="136" customFormat="1" ht="15.75" customHeight="1"/>
    <row r="190" s="136" customFormat="1" ht="15.75" customHeight="1"/>
    <row r="191" s="136" customFormat="1" ht="15.75" customHeight="1"/>
    <row r="192" s="136" customFormat="1" ht="15.75" customHeight="1"/>
    <row r="193" s="136" customFormat="1" ht="15.75" customHeight="1"/>
    <row r="194" s="136" customFormat="1" ht="15.75" customHeight="1"/>
    <row r="195" s="136" customFormat="1" ht="15.75" customHeight="1"/>
    <row r="196" s="136" customFormat="1" ht="15.75" customHeight="1"/>
    <row r="197" s="136" customFormat="1" ht="15.75" customHeight="1"/>
    <row r="198" s="136" customFormat="1" ht="15.75" customHeight="1"/>
    <row r="199" s="136" customFormat="1" ht="15.75" customHeight="1"/>
    <row r="200" s="136" customFormat="1" ht="15.75" customHeight="1"/>
    <row r="201" s="136" customFormat="1" ht="15.75" customHeight="1"/>
    <row r="202" s="136" customFormat="1" ht="15.75" customHeight="1"/>
    <row r="203" s="136" customFormat="1" ht="15.75" customHeight="1"/>
    <row r="204" s="136" customFormat="1" ht="15.75" customHeight="1"/>
    <row r="205" s="136" customFormat="1" ht="15.75" customHeight="1"/>
    <row r="206" s="136" customFormat="1" ht="15.75" customHeight="1"/>
    <row r="207" s="136" customFormat="1" ht="15.75" customHeight="1"/>
    <row r="208" s="136" customFormat="1" ht="15.75" customHeight="1"/>
    <row r="209" s="136" customFormat="1" ht="15.75" customHeight="1"/>
    <row r="210" s="136" customFormat="1" ht="15.75" customHeight="1"/>
    <row r="211" s="136" customFormat="1" ht="15.75" customHeight="1"/>
    <row r="212" s="136" customFormat="1" ht="15.75" customHeight="1"/>
    <row r="213" s="136" customFormat="1" ht="15.75" customHeight="1"/>
    <row r="214" s="136" customFormat="1" ht="15.75" customHeight="1"/>
    <row r="215" s="136" customFormat="1" ht="15.75" customHeight="1"/>
    <row r="216" s="136" customFormat="1" ht="15.75" customHeight="1"/>
    <row r="217" s="136" customFormat="1" ht="15.75" customHeight="1"/>
    <row r="218" s="136" customFormat="1" ht="15.75" customHeight="1"/>
    <row r="219" s="136" customFormat="1" ht="15.75" customHeight="1"/>
    <row r="220" s="136" customFormat="1" ht="15.75" customHeight="1"/>
    <row r="221" s="136" customFormat="1" ht="15.75" customHeight="1"/>
    <row r="222" s="136" customFormat="1" ht="15.75" customHeight="1"/>
    <row r="223" s="136" customFormat="1" ht="15.75" customHeight="1"/>
    <row r="224" s="136" customFormat="1" ht="15.75" customHeight="1"/>
    <row r="225" s="136" customFormat="1" ht="15.75" customHeight="1"/>
    <row r="226" s="136" customFormat="1" ht="15.75" customHeight="1"/>
    <row r="227" s="136" customFormat="1" ht="15.75" customHeight="1"/>
    <row r="228" s="136" customFormat="1" ht="15.75" customHeight="1"/>
    <row r="229" s="136" customFormat="1" ht="15.75" customHeight="1"/>
    <row r="230" s="136" customFormat="1" ht="15.75" customHeight="1"/>
    <row r="231" s="136" customFormat="1" ht="15.75" customHeight="1"/>
    <row r="232" s="136" customFormat="1" ht="15.75" customHeight="1"/>
    <row r="233" s="136" customFormat="1" ht="15.75" customHeight="1"/>
    <row r="234" s="136" customFormat="1" ht="15.75" customHeight="1"/>
    <row r="235" s="136" customFormat="1" ht="15.75" customHeight="1"/>
    <row r="236" s="136" customFormat="1" ht="15.75" customHeight="1"/>
    <row r="237" s="136" customFormat="1" ht="15.75" customHeight="1"/>
    <row r="238" s="136" customFormat="1" ht="15.75" customHeight="1"/>
    <row r="239" s="136" customFormat="1" ht="15.75" customHeight="1"/>
    <row r="240" s="136" customFormat="1" ht="15.75" customHeight="1"/>
    <row r="241" s="136" customFormat="1" ht="15.75" customHeight="1"/>
    <row r="242" s="136" customFormat="1" ht="15.75" customHeight="1"/>
    <row r="243" s="136" customFormat="1" ht="15.75" customHeight="1"/>
    <row r="244" s="136" customFormat="1" ht="15.75" customHeight="1"/>
    <row r="245" s="136" customFormat="1" ht="15.75" customHeight="1"/>
    <row r="246" s="136" customFormat="1" ht="15.75" customHeight="1"/>
    <row r="247" s="136" customFormat="1" ht="15.75" customHeight="1"/>
    <row r="248" s="136" customFormat="1" ht="15.75" customHeight="1"/>
    <row r="249" s="136" customFormat="1" ht="15.75" customHeight="1"/>
    <row r="250" s="136" customFormat="1" ht="15.75" customHeight="1"/>
    <row r="251" s="136" customFormat="1" ht="15.75" customHeight="1"/>
    <row r="252" s="136" customFormat="1" ht="15.75" customHeight="1"/>
    <row r="253" s="136" customFormat="1" ht="15.75" customHeight="1"/>
    <row r="254" s="136" customFormat="1" ht="15.75" customHeight="1"/>
    <row r="255" s="136" customFormat="1" ht="15.75" customHeight="1"/>
    <row r="256" s="136" customFormat="1" ht="15.75" customHeight="1"/>
    <row r="257" s="136" customFormat="1" ht="15.75" customHeight="1"/>
    <row r="258" s="136" customFormat="1" ht="15.75" customHeight="1"/>
    <row r="259" s="136" customFormat="1" ht="15.75" customHeight="1"/>
    <row r="260" s="136" customFormat="1" ht="15.75" customHeight="1"/>
    <row r="261" s="136" customFormat="1" ht="15.75" customHeight="1"/>
    <row r="262" s="136" customFormat="1" ht="15.75" customHeight="1"/>
    <row r="263" s="136" customFormat="1" ht="15.75" customHeight="1"/>
    <row r="264" s="136" customFormat="1" ht="15.75" customHeight="1"/>
    <row r="265" s="136" customFormat="1" ht="15.75" customHeight="1"/>
    <row r="266" s="136" customFormat="1" ht="15.75" customHeight="1"/>
    <row r="267" s="136" customFormat="1" ht="15.75" customHeight="1"/>
    <row r="268" s="136" customFormat="1" ht="15.75" customHeight="1"/>
    <row r="269" s="136" customFormat="1" ht="15.75" customHeight="1"/>
    <row r="270" s="136" customFormat="1" ht="15.75" customHeight="1"/>
    <row r="271" s="136" customFormat="1" ht="15.75" customHeight="1"/>
    <row r="272" s="136" customFormat="1" ht="15.75" customHeight="1"/>
    <row r="273" s="136" customFormat="1" ht="15.75" customHeight="1"/>
    <row r="274" s="136" customFormat="1" ht="15.75" customHeight="1"/>
    <row r="275" s="136" customFormat="1" ht="15.75" customHeight="1"/>
    <row r="276" s="136" customFormat="1" ht="15.75" customHeight="1"/>
    <row r="277" s="136" customFormat="1" ht="15.75" customHeight="1"/>
    <row r="278" s="136" customFormat="1" ht="15.75" customHeight="1"/>
    <row r="279" s="136" customFormat="1" ht="15.75" customHeight="1"/>
    <row r="280" s="136" customFormat="1" ht="15.75" customHeight="1"/>
    <row r="281" s="136" customFormat="1" ht="15.75" customHeight="1"/>
    <row r="282" s="136" customFormat="1" ht="15.75" customHeight="1"/>
    <row r="283" s="136" customFormat="1" ht="15.75" customHeight="1"/>
    <row r="284" s="136" customFormat="1" ht="15.75" customHeight="1"/>
    <row r="285" s="136" customFormat="1" ht="15.75" customHeight="1"/>
    <row r="286" s="136" customFormat="1" ht="15.75" customHeight="1"/>
    <row r="287" s="136" customFormat="1" ht="15.75" customHeight="1"/>
    <row r="288" s="136" customFormat="1" ht="15.75" customHeight="1"/>
    <row r="289" s="136" customFormat="1" ht="15.75" customHeight="1"/>
    <row r="290" s="136" customFormat="1" ht="15.75" customHeight="1"/>
    <row r="291" s="136" customFormat="1" ht="15.75" customHeight="1"/>
    <row r="292" s="136" customFormat="1" ht="15.75" customHeight="1"/>
    <row r="293" s="136" customFormat="1" ht="15.75" customHeight="1"/>
    <row r="294" s="136" customFormat="1" ht="15.75" customHeight="1"/>
    <row r="295" s="136" customFormat="1" ht="15.75" customHeight="1"/>
    <row r="296" s="136" customFormat="1" ht="15.75" customHeight="1"/>
    <row r="297" s="136" customFormat="1" ht="15.75" customHeight="1"/>
    <row r="298" s="136" customFormat="1" ht="15.75" customHeight="1"/>
    <row r="299" s="136" customFormat="1" ht="15.75" customHeight="1"/>
    <row r="300" s="136" customFormat="1" ht="15.75" customHeight="1"/>
    <row r="301" s="136" customFormat="1" ht="15.75" customHeight="1"/>
    <row r="302" s="136" customFormat="1" ht="15.75" customHeight="1"/>
    <row r="303" s="136" customFormat="1" ht="15.75" customHeight="1"/>
    <row r="304" s="136" customFormat="1" ht="15.75" customHeight="1"/>
    <row r="305" s="136" customFormat="1" ht="15.75" customHeight="1"/>
    <row r="306" s="136" customFormat="1" ht="15.75" customHeight="1"/>
    <row r="307" s="136" customFormat="1" ht="15.75" customHeight="1"/>
    <row r="308" s="136" customFormat="1" ht="15.75" customHeight="1"/>
    <row r="309" s="136" customFormat="1" ht="15.75" customHeight="1"/>
    <row r="310" s="136" customFormat="1" ht="15.75" customHeight="1"/>
    <row r="311" s="136" customFormat="1" ht="15.75" customHeight="1"/>
    <row r="312" s="136" customFormat="1" ht="15.75" customHeight="1"/>
    <row r="313" s="136" customFormat="1" ht="15.75" customHeight="1"/>
    <row r="314" s="136" customFormat="1" ht="15.75" customHeight="1"/>
    <row r="315" s="136" customFormat="1" ht="15.75" customHeight="1"/>
    <row r="316" s="136" customFormat="1" ht="15.75" customHeight="1"/>
    <row r="317" s="136" customFormat="1" ht="15.75" customHeight="1"/>
    <row r="318" s="136" customFormat="1" ht="15.75" customHeight="1"/>
    <row r="319" s="136" customFormat="1" ht="15.75" customHeight="1"/>
    <row r="320" s="136" customFormat="1" ht="15.75" customHeight="1"/>
    <row r="321" s="136" customFormat="1" ht="15.75" customHeight="1"/>
    <row r="322" s="136" customFormat="1" ht="15.75" customHeight="1"/>
    <row r="323" s="136" customFormat="1" ht="15.75" customHeight="1"/>
    <row r="324" s="136" customFormat="1" ht="15.75" customHeight="1"/>
    <row r="325" s="136" customFormat="1" ht="15.75" customHeight="1"/>
    <row r="326" s="136" customFormat="1" ht="15.75" customHeight="1"/>
    <row r="327" s="136" customFormat="1" ht="15.75" customHeight="1"/>
    <row r="328" s="136" customFormat="1" ht="15.75" customHeight="1"/>
    <row r="329" s="136" customFormat="1" ht="15.75" customHeight="1"/>
    <row r="330" s="136" customFormat="1" ht="15.75" customHeight="1"/>
    <row r="331" s="136" customFormat="1" ht="15.75" customHeight="1"/>
    <row r="332" s="136" customFormat="1" ht="15.75" customHeight="1"/>
    <row r="333" s="136" customFormat="1" ht="15.75" customHeight="1"/>
    <row r="334" s="136" customFormat="1" ht="15.75" customHeight="1"/>
    <row r="335" s="136" customFormat="1" ht="15.75" customHeight="1"/>
    <row r="336" s="136" customFormat="1" ht="15.75" customHeight="1"/>
    <row r="337" s="136" customFormat="1" ht="15.75" customHeight="1"/>
    <row r="338" s="136" customFormat="1" ht="15.75" customHeight="1"/>
    <row r="339" s="136" customFormat="1" ht="15.75" customHeight="1"/>
    <row r="340" s="136" customFormat="1" ht="15.75" customHeight="1"/>
    <row r="341" s="136" customFormat="1" ht="15.75" customHeight="1"/>
    <row r="342" s="136" customFormat="1" ht="15.75" customHeight="1"/>
    <row r="343" s="136" customFormat="1" ht="15.75" customHeight="1"/>
    <row r="344" s="136" customFormat="1" ht="15.75" customHeight="1"/>
    <row r="345" s="136" customFormat="1" ht="15.75" customHeight="1"/>
    <row r="346" s="136" customFormat="1" ht="15.75" customHeight="1"/>
    <row r="347" s="136" customFormat="1" ht="15.75" customHeight="1"/>
    <row r="348" s="136" customFormat="1" ht="15.75" customHeight="1"/>
    <row r="349" s="136" customFormat="1" ht="15.75" customHeight="1"/>
    <row r="350" s="136" customFormat="1" ht="15.75" customHeight="1"/>
    <row r="351" s="136" customFormat="1" ht="15.75" customHeight="1"/>
    <row r="352" s="136" customFormat="1" ht="15.75" customHeight="1"/>
    <row r="353" s="136" customFormat="1" ht="15.75" customHeight="1"/>
    <row r="354" s="136" customFormat="1" ht="15.75" customHeight="1"/>
    <row r="355" s="136" customFormat="1" ht="15.75" customHeight="1"/>
    <row r="356" s="136" customFormat="1" ht="15.75" customHeight="1"/>
    <row r="357" s="136" customFormat="1" ht="15.75" customHeight="1"/>
    <row r="358" s="136" customFormat="1" ht="15.75" customHeight="1"/>
    <row r="359" s="136" customFormat="1" ht="15.75" customHeight="1"/>
    <row r="360" s="136" customFormat="1" ht="15.75" customHeight="1"/>
    <row r="361" s="136" customFormat="1" ht="15.75" customHeight="1"/>
    <row r="362" s="136" customFormat="1" ht="15.75" customHeight="1"/>
    <row r="363" s="136" customFormat="1" ht="15.75" customHeight="1"/>
    <row r="364" s="136" customFormat="1" ht="15.75" customHeight="1"/>
    <row r="365" s="136" customFormat="1" ht="15.75" customHeight="1"/>
    <row r="366" s="136" customFormat="1" ht="15.75" customHeight="1"/>
    <row r="367" s="136" customFormat="1" ht="15.75" customHeight="1"/>
    <row r="368" s="136" customFormat="1" ht="15.75" customHeight="1"/>
    <row r="369" s="136" customFormat="1" ht="15.75" customHeight="1"/>
    <row r="370" s="136" customFormat="1" ht="15.75" customHeight="1"/>
    <row r="371" s="136" customFormat="1" ht="15.75" customHeight="1"/>
    <row r="372" s="136" customFormat="1" ht="15.75" customHeight="1"/>
    <row r="373" s="136" customFormat="1" ht="15.75" customHeight="1"/>
    <row r="374" s="136" customFormat="1" ht="15.75" customHeight="1"/>
    <row r="375" s="136" customFormat="1" ht="15.75" customHeight="1"/>
    <row r="376" s="136" customFormat="1" ht="15.75" customHeight="1"/>
    <row r="377" s="136" customFormat="1" ht="15.75" customHeight="1"/>
    <row r="378" s="136" customFormat="1" ht="15.75" customHeight="1"/>
    <row r="379" s="136" customFormat="1" ht="15.75" customHeight="1"/>
    <row r="380" s="136" customFormat="1" ht="15.75" customHeight="1"/>
    <row r="381" s="136" customFormat="1" ht="15.75" customHeight="1"/>
    <row r="382" s="136" customFormat="1" ht="15.75" customHeight="1"/>
    <row r="383" s="136" customFormat="1" ht="15.75" customHeight="1"/>
    <row r="384" s="136" customFormat="1" ht="15.75" customHeight="1"/>
    <row r="385" s="136" customFormat="1" ht="15.75" customHeight="1"/>
    <row r="386" s="136" customFormat="1" ht="15.75" customHeight="1"/>
    <row r="387" s="136" customFormat="1" ht="15.75" customHeight="1"/>
    <row r="388" s="136" customFormat="1" ht="15.75" customHeight="1"/>
    <row r="389" s="136" customFormat="1" ht="15.75" customHeight="1"/>
    <row r="390" s="136" customFormat="1" ht="15.75" customHeight="1"/>
    <row r="391" s="136" customFormat="1" ht="15.75" customHeight="1"/>
    <row r="392" s="136" customFormat="1" ht="15.75" customHeight="1"/>
    <row r="393" s="136" customFormat="1" ht="15.75" customHeight="1"/>
    <row r="394" s="136" customFormat="1" ht="15.75" customHeight="1"/>
    <row r="395" s="136" customFormat="1" ht="15.75" customHeight="1"/>
    <row r="396" s="136" customFormat="1" ht="15.75" customHeight="1"/>
    <row r="397" s="136" customFormat="1" ht="15.75" customHeight="1"/>
    <row r="398" s="136" customFormat="1" ht="15.75" customHeight="1"/>
    <row r="399" s="136" customFormat="1" ht="15.75" customHeight="1"/>
    <row r="400" s="136" customFormat="1" ht="15.75" customHeight="1"/>
    <row r="401" s="136" customFormat="1" ht="15.75" customHeight="1"/>
    <row r="402" s="136" customFormat="1" ht="15.75" customHeight="1"/>
    <row r="403" s="136" customFormat="1" ht="15.75" customHeight="1"/>
    <row r="404" s="136" customFormat="1" ht="15.75" customHeight="1"/>
    <row r="405" s="136" customFormat="1" ht="15.75" customHeight="1"/>
    <row r="406" s="136" customFormat="1" ht="15.75" customHeight="1"/>
    <row r="407" s="136" customFormat="1" ht="15.75" customHeight="1"/>
    <row r="408" s="136" customFormat="1" ht="15.75" customHeight="1"/>
    <row r="409" s="136" customFormat="1" ht="15.75" customHeight="1"/>
    <row r="410" s="136" customFormat="1" ht="15.75" customHeight="1"/>
    <row r="411" s="136" customFormat="1" ht="15.75" customHeight="1"/>
    <row r="412" s="136" customFormat="1" ht="15.75" customHeight="1"/>
    <row r="413" s="136" customFormat="1" ht="15.75" customHeight="1"/>
    <row r="414" s="136" customFormat="1" ht="15.75" customHeight="1"/>
    <row r="415" s="136" customFormat="1" ht="15.75" customHeight="1"/>
    <row r="416" s="136" customFormat="1" ht="15.75" customHeight="1"/>
    <row r="417" spans="2:19" s="136" customFormat="1" ht="15.75" customHeight="1"/>
    <row r="418" spans="2:19" s="136" customFormat="1" ht="15.75" customHeight="1"/>
    <row r="419" spans="2:19" s="136" customFormat="1" ht="15.75" customHeight="1"/>
    <row r="420" spans="2:19" s="136" customFormat="1" ht="15.75" customHeight="1"/>
    <row r="421" spans="2:19" s="136" customFormat="1" ht="15.75" customHeight="1"/>
    <row r="422" spans="2:19" s="136" customFormat="1" ht="15.75" customHeight="1"/>
    <row r="423" spans="2:19" s="136" customFormat="1" ht="15.75" customHeight="1"/>
    <row r="424" spans="2:19" s="136" customFormat="1" ht="15.75" customHeight="1"/>
    <row r="425" spans="2:19" s="136" customFormat="1" ht="15.75" customHeight="1"/>
    <row r="426" spans="2:19" s="136" customFormat="1" ht="15.75" customHeight="1"/>
    <row r="427" spans="2:19" ht="15.75" customHeight="1">
      <c r="B427" s="136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R427" s="136"/>
      <c r="S427" s="136"/>
    </row>
    <row r="428" spans="2:19" ht="15.75" customHeight="1">
      <c r="B428" s="136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R428" s="136"/>
      <c r="S428" s="136"/>
    </row>
    <row r="429" spans="2:19" ht="15.75" customHeight="1">
      <c r="B429" s="136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R429" s="136"/>
      <c r="S429" s="136"/>
    </row>
    <row r="430" spans="2:19" ht="15.75" customHeight="1">
      <c r="B430" s="136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R430" s="136"/>
      <c r="S430" s="136"/>
    </row>
    <row r="431" spans="2:19" ht="15.75" customHeight="1">
      <c r="B431" s="136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R431" s="136"/>
      <c r="S431" s="136"/>
    </row>
    <row r="432" spans="2:19" ht="15.75" customHeight="1">
      <c r="B432" s="136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R432" s="136"/>
      <c r="S432" s="136"/>
    </row>
    <row r="433" spans="2:19" ht="15.75" customHeight="1">
      <c r="B433" s="136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R433" s="136"/>
      <c r="S433" s="136"/>
    </row>
    <row r="434" spans="2:19" ht="15.75" customHeight="1">
      <c r="R434" s="136"/>
      <c r="S434" s="136"/>
    </row>
    <row r="435" spans="2:19" ht="15.75" customHeight="1">
      <c r="R435" s="136"/>
      <c r="S435" s="136"/>
    </row>
    <row r="436" spans="2:19" ht="15.75" customHeight="1">
      <c r="R436" s="136"/>
      <c r="S436" s="136"/>
    </row>
    <row r="437" spans="2:19" ht="15.75" customHeight="1">
      <c r="R437" s="136"/>
      <c r="S437" s="136"/>
    </row>
    <row r="438" spans="2:19" ht="15.75" customHeight="1">
      <c r="R438" s="136"/>
      <c r="S438" s="136"/>
    </row>
    <row r="439" spans="2:19" ht="15.75" customHeight="1">
      <c r="R439" s="136"/>
      <c r="S439" s="136"/>
    </row>
    <row r="440" spans="2:19" ht="15.75" customHeight="1">
      <c r="R440" s="136"/>
      <c r="S440" s="136"/>
    </row>
    <row r="441" spans="2:19" ht="15.75" customHeight="1">
      <c r="R441" s="136"/>
      <c r="S441" s="136"/>
    </row>
    <row r="442" spans="2:19" ht="15.75" customHeight="1">
      <c r="R442" s="136"/>
      <c r="S442" s="136"/>
    </row>
    <row r="443" spans="2:19" ht="15.75" customHeight="1">
      <c r="R443" s="136"/>
      <c r="S443" s="136"/>
    </row>
    <row r="444" spans="2:19" ht="15.75" customHeight="1">
      <c r="R444" s="136"/>
      <c r="S444" s="136"/>
    </row>
    <row r="445" spans="2:19" ht="15.75" customHeight="1">
      <c r="R445" s="136"/>
      <c r="S445" s="136"/>
    </row>
    <row r="446" spans="2:19" ht="15.75" customHeight="1">
      <c r="R446" s="136"/>
      <c r="S446" s="136"/>
    </row>
    <row r="447" spans="2:19" ht="15.75" customHeight="1">
      <c r="R447" s="136"/>
      <c r="S447" s="136"/>
    </row>
    <row r="448" spans="2:19" ht="15.75" customHeight="1">
      <c r="R448" s="136"/>
      <c r="S448" s="136"/>
    </row>
    <row r="449" spans="18:19" ht="15.75" customHeight="1">
      <c r="R449" s="136"/>
      <c r="S449" s="136"/>
    </row>
    <row r="450" spans="18:19" ht="15.75" customHeight="1">
      <c r="R450" s="136"/>
      <c r="S450" s="136"/>
    </row>
    <row r="451" spans="18:19" ht="15.75" customHeight="1">
      <c r="R451" s="136"/>
      <c r="S451" s="136"/>
    </row>
    <row r="452" spans="18:19" ht="15.75" customHeight="1">
      <c r="R452" s="136"/>
      <c r="S452" s="136"/>
    </row>
    <row r="453" spans="18:19" ht="15.75" customHeight="1">
      <c r="R453" s="136"/>
      <c r="S453" s="136"/>
    </row>
    <row r="454" spans="18:19" ht="15.75" customHeight="1">
      <c r="R454" s="136"/>
      <c r="S454" s="136"/>
    </row>
    <row r="455" spans="18:19" ht="15.75" customHeight="1">
      <c r="R455" s="136"/>
      <c r="S455" s="136"/>
    </row>
    <row r="456" spans="18:19" ht="15.75" customHeight="1">
      <c r="R456" s="136"/>
      <c r="S456" s="136"/>
    </row>
    <row r="457" spans="18:19" ht="15.75" customHeight="1">
      <c r="R457" s="136"/>
      <c r="S457" s="136"/>
    </row>
    <row r="458" spans="18:19" ht="15.75" customHeight="1">
      <c r="R458" s="136"/>
      <c r="S458" s="136"/>
    </row>
    <row r="459" spans="18:19" ht="15.75" customHeight="1">
      <c r="R459" s="136"/>
      <c r="S459" s="136"/>
    </row>
    <row r="460" spans="18:19" ht="15.75" customHeight="1">
      <c r="R460" s="136"/>
      <c r="S460" s="136"/>
    </row>
    <row r="461" spans="18:19" ht="15.75" customHeight="1">
      <c r="R461" s="136"/>
      <c r="S461" s="136"/>
    </row>
    <row r="462" spans="18:19" ht="15.75" customHeight="1">
      <c r="R462" s="136"/>
      <c r="S462" s="136"/>
    </row>
    <row r="463" spans="18:19" ht="15.75" customHeight="1">
      <c r="R463" s="136"/>
      <c r="S463" s="136"/>
    </row>
    <row r="464" spans="18:19" ht="15.75" customHeight="1">
      <c r="R464" s="136"/>
      <c r="S464" s="136"/>
    </row>
    <row r="465" spans="18:19" ht="15.75" customHeight="1">
      <c r="R465" s="136"/>
      <c r="S465" s="136"/>
    </row>
    <row r="466" spans="18:19" ht="15.75" customHeight="1">
      <c r="R466" s="136"/>
      <c r="S466" s="136"/>
    </row>
    <row r="467" spans="18:19" ht="15.75" customHeight="1">
      <c r="R467" s="136"/>
      <c r="S467" s="136"/>
    </row>
    <row r="468" spans="18:19" ht="15.75" customHeight="1">
      <c r="R468" s="96"/>
      <c r="S468" s="96"/>
    </row>
    <row r="469" spans="18:19" ht="15.75" customHeight="1">
      <c r="R469" s="96"/>
      <c r="S469" s="96"/>
    </row>
    <row r="470" spans="18:19" ht="15.75" customHeight="1">
      <c r="R470" s="96"/>
      <c r="S470" s="96"/>
    </row>
    <row r="471" spans="18:19" ht="15.75" customHeight="1">
      <c r="R471" s="96"/>
      <c r="S471" s="96"/>
    </row>
    <row r="472" spans="18:19" ht="15.75" customHeight="1">
      <c r="R472" s="96"/>
      <c r="S472" s="96"/>
    </row>
    <row r="473" spans="18:19" ht="15.75" customHeight="1">
      <c r="R473" s="96"/>
      <c r="S473" s="96"/>
    </row>
    <row r="474" spans="18:19" ht="15.75" customHeight="1">
      <c r="R474" s="96"/>
      <c r="S474" s="96"/>
    </row>
    <row r="475" spans="18:19" ht="15.75" customHeight="1">
      <c r="R475" s="96"/>
      <c r="S475" s="96"/>
    </row>
    <row r="476" spans="18:19" ht="15.75" customHeight="1">
      <c r="R476" s="96"/>
      <c r="S476" s="96"/>
    </row>
    <row r="477" spans="18:19" ht="15.75" customHeight="1">
      <c r="R477" s="96"/>
      <c r="S477" s="96"/>
    </row>
    <row r="478" spans="18:19" ht="15.75" customHeight="1">
      <c r="R478" s="96"/>
      <c r="S478" s="96"/>
    </row>
    <row r="479" spans="18:19" ht="15.75" customHeight="1">
      <c r="R479" s="96"/>
      <c r="S479" s="96"/>
    </row>
    <row r="480" spans="18:19" ht="15.75" customHeight="1">
      <c r="R480" s="96"/>
      <c r="S480" s="96"/>
    </row>
    <row r="481" spans="18:19" ht="15.75" customHeight="1">
      <c r="R481" s="96"/>
      <c r="S481" s="96"/>
    </row>
    <row r="482" spans="18:19" ht="15.75" customHeight="1">
      <c r="R482" s="96"/>
      <c r="S482" s="96"/>
    </row>
    <row r="483" spans="18:19" ht="15.75" customHeight="1">
      <c r="R483" s="96"/>
      <c r="S483" s="96"/>
    </row>
    <row r="484" spans="18:19" ht="15.75" customHeight="1">
      <c r="R484" s="96"/>
      <c r="S484" s="96"/>
    </row>
    <row r="485" spans="18:19" ht="15.75" customHeight="1">
      <c r="R485" s="96"/>
      <c r="S485" s="96"/>
    </row>
    <row r="486" spans="18:19" ht="15.75" customHeight="1">
      <c r="R486" s="96"/>
      <c r="S486" s="96"/>
    </row>
    <row r="487" spans="18:19" ht="15.75" customHeight="1">
      <c r="R487" s="96"/>
      <c r="S487" s="96"/>
    </row>
    <row r="488" spans="18:19" ht="15.75" customHeight="1">
      <c r="R488" s="96"/>
      <c r="S488" s="96"/>
    </row>
    <row r="489" spans="18:19" ht="15.75" customHeight="1">
      <c r="R489" s="96"/>
      <c r="S489" s="96"/>
    </row>
    <row r="490" spans="18:19" ht="15.75" customHeight="1">
      <c r="R490" s="96"/>
      <c r="S490" s="96"/>
    </row>
    <row r="491" spans="18:19" ht="15.75" customHeight="1">
      <c r="R491" s="96"/>
      <c r="S491" s="96"/>
    </row>
    <row r="492" spans="18:19" ht="15.75" customHeight="1">
      <c r="R492" s="96"/>
      <c r="S492" s="96"/>
    </row>
    <row r="493" spans="18:19" ht="15.75" customHeight="1">
      <c r="R493" s="96"/>
      <c r="S493" s="96"/>
    </row>
    <row r="494" spans="18:19" ht="15.75" customHeight="1">
      <c r="R494" s="96"/>
      <c r="S494" s="96"/>
    </row>
    <row r="495" spans="18:19" ht="15.75" customHeight="1">
      <c r="R495" s="96"/>
      <c r="S495" s="96"/>
    </row>
    <row r="496" spans="18:19" ht="15.75" customHeight="1">
      <c r="R496" s="96"/>
      <c r="S496" s="96"/>
    </row>
    <row r="497" spans="18:19" ht="15.75" customHeight="1">
      <c r="R497" s="96"/>
      <c r="S497" s="96"/>
    </row>
    <row r="498" spans="18:19" ht="15.75" customHeight="1">
      <c r="R498" s="96"/>
      <c r="S498" s="96"/>
    </row>
    <row r="499" spans="18:19" ht="15.75" customHeight="1">
      <c r="R499" s="96"/>
      <c r="S499" s="96"/>
    </row>
    <row r="500" spans="18:19" ht="15.75" customHeight="1">
      <c r="R500" s="96"/>
      <c r="S500" s="96"/>
    </row>
    <row r="501" spans="18:19" ht="15.75" customHeight="1">
      <c r="R501" s="96"/>
      <c r="S501" s="96"/>
    </row>
    <row r="502" spans="18:19" ht="15.75" customHeight="1">
      <c r="R502" s="96"/>
      <c r="S502" s="96"/>
    </row>
    <row r="503" spans="18:19" ht="15.75" customHeight="1">
      <c r="R503" s="96"/>
      <c r="S503" s="96"/>
    </row>
    <row r="504" spans="18:19" ht="15.75" customHeight="1">
      <c r="R504" s="96"/>
      <c r="S504" s="96"/>
    </row>
    <row r="505" spans="18:19" ht="15.75" customHeight="1">
      <c r="R505" s="96"/>
      <c r="S505" s="96"/>
    </row>
    <row r="506" spans="18:19" ht="15.75" customHeight="1">
      <c r="R506" s="96"/>
      <c r="S506" s="96"/>
    </row>
    <row r="507" spans="18:19" ht="15.75" customHeight="1">
      <c r="R507" s="96"/>
      <c r="S507" s="96"/>
    </row>
    <row r="508" spans="18:19" ht="15.75" customHeight="1">
      <c r="R508" s="96"/>
      <c r="S508" s="96"/>
    </row>
    <row r="509" spans="18:19" ht="15.75" customHeight="1">
      <c r="R509" s="96"/>
      <c r="S509" s="96"/>
    </row>
    <row r="510" spans="18:19" ht="15.75" customHeight="1">
      <c r="R510" s="96"/>
      <c r="S510" s="96"/>
    </row>
    <row r="511" spans="18:19" ht="15.75" customHeight="1">
      <c r="R511" s="96"/>
      <c r="S511" s="96"/>
    </row>
    <row r="512" spans="18:19" ht="15.75" customHeight="1">
      <c r="R512" s="96"/>
      <c r="S512" s="96"/>
    </row>
    <row r="513" spans="18:19" ht="15.75" customHeight="1">
      <c r="R513" s="96"/>
      <c r="S513" s="96"/>
    </row>
    <row r="514" spans="18:19" ht="15.75" customHeight="1">
      <c r="R514" s="96"/>
      <c r="S514" s="96"/>
    </row>
    <row r="515" spans="18:19" ht="15.75" customHeight="1">
      <c r="R515" s="96"/>
      <c r="S515" s="96"/>
    </row>
    <row r="516" spans="18:19" ht="15.75" customHeight="1">
      <c r="R516" s="96"/>
      <c r="S516" s="96"/>
    </row>
    <row r="517" spans="18:19" ht="15.75" customHeight="1">
      <c r="R517" s="96"/>
      <c r="S517" s="96"/>
    </row>
    <row r="518" spans="18:19" ht="15.75" customHeight="1">
      <c r="R518" s="96"/>
      <c r="S518" s="96"/>
    </row>
    <row r="519" spans="18:19" ht="15.75" customHeight="1">
      <c r="R519" s="96"/>
      <c r="S519" s="96"/>
    </row>
    <row r="520" spans="18:19" ht="15.75" customHeight="1">
      <c r="R520" s="96"/>
      <c r="S520" s="96"/>
    </row>
    <row r="521" spans="18:19" ht="15.75" customHeight="1">
      <c r="R521" s="96"/>
      <c r="S521" s="96"/>
    </row>
    <row r="522" spans="18:19" ht="15.75" customHeight="1">
      <c r="R522" s="96"/>
      <c r="S522" s="96"/>
    </row>
    <row r="523" spans="18:19" ht="15.75" customHeight="1">
      <c r="R523" s="96"/>
      <c r="S523" s="96"/>
    </row>
    <row r="524" spans="18:19" ht="15.75" customHeight="1">
      <c r="R524" s="96"/>
      <c r="S524" s="96"/>
    </row>
    <row r="525" spans="18:19" ht="15.75" customHeight="1">
      <c r="R525" s="96"/>
      <c r="S525" s="96"/>
    </row>
    <row r="526" spans="18:19" ht="15.75" customHeight="1">
      <c r="R526" s="96"/>
      <c r="S526" s="96"/>
    </row>
    <row r="527" spans="18:19" ht="15.75" customHeight="1">
      <c r="R527" s="96"/>
      <c r="S527" s="96"/>
    </row>
    <row r="528" spans="18:19" ht="15.75" customHeight="1">
      <c r="R528" s="96"/>
      <c r="S528" s="96"/>
    </row>
    <row r="529" spans="18:19" ht="15.75" customHeight="1">
      <c r="R529" s="96"/>
      <c r="S529" s="96"/>
    </row>
    <row r="530" spans="18:19" ht="15.75" customHeight="1">
      <c r="R530" s="96"/>
      <c r="S530" s="96"/>
    </row>
    <row r="531" spans="18:19" ht="15.75" customHeight="1">
      <c r="R531" s="96"/>
      <c r="S531" s="96"/>
    </row>
    <row r="532" spans="18:19" ht="15.75" customHeight="1">
      <c r="R532" s="96"/>
      <c r="S532" s="96"/>
    </row>
    <row r="533" spans="18:19" ht="15.75" customHeight="1">
      <c r="R533" s="96"/>
      <c r="S533" s="96"/>
    </row>
    <row r="534" spans="18:19" ht="15.75" customHeight="1">
      <c r="R534" s="96"/>
      <c r="S534" s="96"/>
    </row>
    <row r="535" spans="18:19" ht="15.75" customHeight="1">
      <c r="R535" s="96"/>
      <c r="S535" s="96"/>
    </row>
    <row r="536" spans="18:19" ht="15.75" customHeight="1">
      <c r="R536" s="96"/>
      <c r="S536" s="96"/>
    </row>
    <row r="537" spans="18:19" ht="15.75" customHeight="1">
      <c r="R537" s="96"/>
      <c r="S537" s="96"/>
    </row>
    <row r="538" spans="18:19" ht="15.75" customHeight="1">
      <c r="R538" s="96"/>
      <c r="S538" s="96"/>
    </row>
    <row r="539" spans="18:19" ht="15.75" customHeight="1">
      <c r="R539" s="96"/>
      <c r="S539" s="96"/>
    </row>
    <row r="540" spans="18:19" ht="15.75" customHeight="1">
      <c r="R540" s="96"/>
      <c r="S540" s="96"/>
    </row>
    <row r="541" spans="18:19" ht="15.75" customHeight="1">
      <c r="R541" s="96"/>
      <c r="S541" s="96"/>
    </row>
    <row r="542" spans="18:19" ht="15.75" customHeight="1">
      <c r="R542" s="96"/>
      <c r="S542" s="96"/>
    </row>
    <row r="543" spans="18:19" ht="15.75" customHeight="1">
      <c r="R543" s="96"/>
      <c r="S543" s="96"/>
    </row>
    <row r="544" spans="18:19" ht="15.75" customHeight="1">
      <c r="R544" s="96"/>
      <c r="S544" s="96"/>
    </row>
    <row r="545" spans="18:19" ht="15.75" customHeight="1">
      <c r="R545" s="96"/>
      <c r="S545" s="96"/>
    </row>
    <row r="546" spans="18:19" ht="15.75" customHeight="1">
      <c r="R546" s="96"/>
      <c r="S546" s="96"/>
    </row>
    <row r="547" spans="18:19" ht="15.75" customHeight="1">
      <c r="R547" s="96"/>
      <c r="S547" s="96"/>
    </row>
    <row r="548" spans="18:19" ht="15.75" customHeight="1">
      <c r="R548" s="96"/>
      <c r="S548" s="96"/>
    </row>
    <row r="549" spans="18:19" ht="15.75" customHeight="1">
      <c r="R549" s="96"/>
      <c r="S549" s="96"/>
    </row>
    <row r="550" spans="18:19" ht="15.75" customHeight="1">
      <c r="R550" s="96"/>
      <c r="S550" s="96"/>
    </row>
    <row r="551" spans="18:19" ht="15.75" customHeight="1">
      <c r="R551" s="96"/>
      <c r="S551" s="96"/>
    </row>
    <row r="552" spans="18:19" ht="15.75" customHeight="1">
      <c r="R552" s="96"/>
      <c r="S552" s="96"/>
    </row>
    <row r="553" spans="18:19" ht="15.75" customHeight="1">
      <c r="R553" s="96"/>
      <c r="S553" s="96"/>
    </row>
    <row r="554" spans="18:19" ht="15.75" customHeight="1">
      <c r="R554" s="96"/>
      <c r="S554" s="96"/>
    </row>
    <row r="555" spans="18:19" ht="15.75" customHeight="1">
      <c r="R555" s="96"/>
      <c r="S555" s="96"/>
    </row>
    <row r="556" spans="18:19" ht="15.75" customHeight="1">
      <c r="R556" s="96"/>
      <c r="S556" s="96"/>
    </row>
    <row r="557" spans="18:19" ht="15.75" customHeight="1">
      <c r="R557" s="96"/>
      <c r="S557" s="96"/>
    </row>
    <row r="558" spans="18:19" ht="15.75" customHeight="1">
      <c r="R558" s="96"/>
      <c r="S558" s="96"/>
    </row>
    <row r="559" spans="18:19" ht="15.75" customHeight="1">
      <c r="R559" s="96"/>
      <c r="S559" s="96"/>
    </row>
    <row r="560" spans="18:19" ht="15.75" customHeight="1">
      <c r="R560" s="96"/>
      <c r="S560" s="96"/>
    </row>
    <row r="561" spans="18:19" ht="15.75" customHeight="1">
      <c r="R561" s="96"/>
      <c r="S561" s="96"/>
    </row>
    <row r="562" spans="18:19" ht="15.75" customHeight="1">
      <c r="R562" s="96"/>
      <c r="S562" s="96"/>
    </row>
    <row r="563" spans="18:19" ht="15.75" customHeight="1">
      <c r="R563" s="96"/>
      <c r="S563" s="96"/>
    </row>
    <row r="564" spans="18:19" ht="15.75" customHeight="1">
      <c r="R564" s="96"/>
      <c r="S564" s="96"/>
    </row>
    <row r="565" spans="18:19" ht="15.75" customHeight="1">
      <c r="R565" s="96"/>
      <c r="S565" s="96"/>
    </row>
    <row r="566" spans="18:19" ht="15.75" customHeight="1">
      <c r="R566" s="96"/>
      <c r="S566" s="96"/>
    </row>
    <row r="567" spans="18:19" ht="15.75" customHeight="1">
      <c r="R567" s="96"/>
      <c r="S567" s="96"/>
    </row>
    <row r="568" spans="18:19" ht="15.75" customHeight="1">
      <c r="R568" s="96"/>
      <c r="S568" s="96"/>
    </row>
    <row r="569" spans="18:19" ht="15.75" customHeight="1">
      <c r="R569" s="96"/>
      <c r="S569" s="96"/>
    </row>
    <row r="570" spans="18:19" ht="15.75" customHeight="1">
      <c r="R570" s="96"/>
      <c r="S570" s="96"/>
    </row>
    <row r="571" spans="18:19" ht="15.75" customHeight="1">
      <c r="R571" s="96"/>
      <c r="S571" s="96"/>
    </row>
    <row r="572" spans="18:19" ht="15.75" customHeight="1">
      <c r="R572" s="96"/>
      <c r="S572" s="96"/>
    </row>
    <row r="573" spans="18:19" ht="15.75" customHeight="1">
      <c r="R573" s="96"/>
      <c r="S573" s="96"/>
    </row>
    <row r="574" spans="18:19" ht="15.75" customHeight="1">
      <c r="R574" s="96"/>
      <c r="S574" s="96"/>
    </row>
    <row r="575" spans="18:19" ht="15.75" customHeight="1">
      <c r="R575" s="96"/>
      <c r="S575" s="96"/>
    </row>
    <row r="576" spans="18:19" ht="15.75" customHeight="1">
      <c r="R576" s="96"/>
      <c r="S576" s="96"/>
    </row>
    <row r="577" spans="18:19" ht="15.75" customHeight="1">
      <c r="R577" s="96"/>
      <c r="S577" s="96"/>
    </row>
    <row r="578" spans="18:19" ht="15.75" customHeight="1">
      <c r="R578" s="96"/>
      <c r="S578" s="96"/>
    </row>
    <row r="579" spans="18:19" ht="15.75" customHeight="1">
      <c r="R579" s="96"/>
      <c r="S579" s="96"/>
    </row>
    <row r="580" spans="18:19" ht="15.75" customHeight="1">
      <c r="R580" s="96"/>
      <c r="S580" s="96"/>
    </row>
    <row r="581" spans="18:19" ht="15.75" customHeight="1">
      <c r="R581" s="96"/>
      <c r="S581" s="96"/>
    </row>
    <row r="582" spans="18:19" ht="15.75" customHeight="1">
      <c r="R582" s="96"/>
      <c r="S582" s="96"/>
    </row>
    <row r="583" spans="18:19" ht="15.75" customHeight="1">
      <c r="R583" s="96"/>
      <c r="S583" s="96"/>
    </row>
    <row r="584" spans="18:19" ht="15.75" customHeight="1">
      <c r="R584" s="96"/>
      <c r="S584" s="96"/>
    </row>
    <row r="585" spans="18:19" ht="15.75" customHeight="1">
      <c r="R585" s="96"/>
      <c r="S585" s="96"/>
    </row>
    <row r="586" spans="18:19" ht="15.75" customHeight="1">
      <c r="R586" s="96"/>
      <c r="S586" s="96"/>
    </row>
    <row r="587" spans="18:19" ht="15.75" customHeight="1">
      <c r="R587" s="96"/>
      <c r="S587" s="96"/>
    </row>
    <row r="588" spans="18:19" ht="15.75" customHeight="1">
      <c r="R588" s="96"/>
      <c r="S588" s="96"/>
    </row>
    <row r="589" spans="18:19" ht="15.75" customHeight="1">
      <c r="R589" s="96"/>
      <c r="S589" s="96"/>
    </row>
    <row r="590" spans="18:19" ht="15.75" customHeight="1">
      <c r="R590" s="96"/>
      <c r="S590" s="96"/>
    </row>
    <row r="591" spans="18:19" ht="15.75" customHeight="1">
      <c r="R591" s="96"/>
      <c r="S591" s="96"/>
    </row>
    <row r="592" spans="18:19" ht="15.75" customHeight="1">
      <c r="R592" s="96"/>
      <c r="S592" s="96"/>
    </row>
    <row r="593" spans="18:19" ht="15.75" customHeight="1">
      <c r="R593" s="96"/>
      <c r="S593" s="96"/>
    </row>
    <row r="594" spans="18:19" ht="15.75" customHeight="1">
      <c r="R594" s="96"/>
      <c r="S594" s="96"/>
    </row>
    <row r="595" spans="18:19" ht="15.75" customHeight="1">
      <c r="R595" s="96"/>
      <c r="S595" s="96"/>
    </row>
    <row r="596" spans="18:19" ht="15.75" customHeight="1">
      <c r="R596" s="96"/>
      <c r="S596" s="96"/>
    </row>
    <row r="597" spans="18:19" ht="15.75" customHeight="1">
      <c r="R597" s="96"/>
      <c r="S597" s="96"/>
    </row>
    <row r="598" spans="18:19" ht="15.75" customHeight="1">
      <c r="R598" s="96"/>
      <c r="S598" s="96"/>
    </row>
    <row r="599" spans="18:19" ht="15.75" customHeight="1">
      <c r="R599" s="96"/>
      <c r="S599" s="96"/>
    </row>
    <row r="600" spans="18:19" ht="15.75" customHeight="1">
      <c r="R600" s="96"/>
      <c r="S600" s="96"/>
    </row>
    <row r="601" spans="18:19" ht="15.75" customHeight="1">
      <c r="R601" s="96"/>
      <c r="S601" s="96"/>
    </row>
    <row r="602" spans="18:19" ht="15.75" customHeight="1">
      <c r="R602" s="96"/>
      <c r="S602" s="96"/>
    </row>
    <row r="603" spans="18:19" ht="15.75" customHeight="1">
      <c r="R603" s="96"/>
      <c r="S603" s="96"/>
    </row>
    <row r="604" spans="18:19" ht="15.75" customHeight="1">
      <c r="R604" s="96"/>
      <c r="S604" s="96"/>
    </row>
    <row r="605" spans="18:19" ht="15.75" customHeight="1">
      <c r="R605" s="96"/>
      <c r="S605" s="96"/>
    </row>
    <row r="606" spans="18:19" ht="15.75" customHeight="1">
      <c r="R606" s="96"/>
      <c r="S606" s="96"/>
    </row>
    <row r="607" spans="18:19" ht="15.75" customHeight="1">
      <c r="R607" s="96"/>
      <c r="S607" s="96"/>
    </row>
    <row r="608" spans="18:19" ht="15.75" customHeight="1">
      <c r="R608" s="96"/>
      <c r="S608" s="96"/>
    </row>
    <row r="609" spans="18:19" ht="15.75" customHeight="1">
      <c r="R609" s="96"/>
      <c r="S609" s="96"/>
    </row>
    <row r="610" spans="18:19" ht="15.75" customHeight="1">
      <c r="R610" s="96"/>
      <c r="S610" s="96"/>
    </row>
    <row r="611" spans="18:19" ht="15.75" customHeight="1">
      <c r="R611" s="96"/>
      <c r="S611" s="96"/>
    </row>
    <row r="612" spans="18:19" ht="15.75" customHeight="1">
      <c r="R612" s="96"/>
      <c r="S612" s="96"/>
    </row>
    <row r="613" spans="18:19" ht="15.75" customHeight="1">
      <c r="R613" s="96"/>
      <c r="S613" s="96"/>
    </row>
    <row r="614" spans="18:19" ht="15.75" customHeight="1">
      <c r="R614" s="96"/>
      <c r="S614" s="96"/>
    </row>
    <row r="615" spans="18:19" ht="15.75" customHeight="1">
      <c r="R615" s="96"/>
      <c r="S615" s="96"/>
    </row>
    <row r="616" spans="18:19" ht="15.75" customHeight="1">
      <c r="R616" s="96"/>
      <c r="S616" s="96"/>
    </row>
    <row r="617" spans="18:19" ht="15.75" customHeight="1">
      <c r="R617" s="96"/>
      <c r="S617" s="96"/>
    </row>
    <row r="618" spans="18:19" ht="15.75" customHeight="1">
      <c r="R618" s="96"/>
      <c r="S618" s="96"/>
    </row>
    <row r="619" spans="18:19" ht="15.75" customHeight="1">
      <c r="R619" s="96"/>
      <c r="S619" s="96"/>
    </row>
    <row r="620" spans="18:19" ht="15.75" customHeight="1">
      <c r="R620" s="96"/>
      <c r="S620" s="96"/>
    </row>
    <row r="621" spans="18:19" ht="15.75" customHeight="1">
      <c r="R621" s="96"/>
      <c r="S621" s="96"/>
    </row>
    <row r="622" spans="18:19" ht="15.75" customHeight="1">
      <c r="R622" s="96"/>
      <c r="S622" s="96"/>
    </row>
    <row r="623" spans="18:19" ht="15.75" customHeight="1">
      <c r="R623" s="96"/>
      <c r="S623" s="96"/>
    </row>
    <row r="624" spans="18:19" ht="15.75" customHeight="1">
      <c r="R624" s="96"/>
      <c r="S624" s="96"/>
    </row>
    <row r="625" spans="18:19" ht="15.75" customHeight="1">
      <c r="R625" s="96"/>
      <c r="S625" s="96"/>
    </row>
    <row r="626" spans="18:19" ht="15.75" customHeight="1">
      <c r="R626" s="96"/>
      <c r="S626" s="96"/>
    </row>
    <row r="627" spans="18:19" ht="15.75" customHeight="1">
      <c r="R627" s="96"/>
      <c r="S627" s="96"/>
    </row>
    <row r="628" spans="18:19" ht="15.75" customHeight="1">
      <c r="R628" s="96"/>
      <c r="S628" s="96"/>
    </row>
    <row r="629" spans="18:19" ht="15.75" customHeight="1">
      <c r="R629" s="96"/>
      <c r="S629" s="96"/>
    </row>
    <row r="630" spans="18:19" ht="15.75" customHeight="1">
      <c r="R630" s="96"/>
      <c r="S630" s="96"/>
    </row>
    <row r="631" spans="18:19" ht="15.75" customHeight="1">
      <c r="R631" s="96"/>
      <c r="S631" s="96"/>
    </row>
    <row r="632" spans="18:19" ht="15.75" customHeight="1">
      <c r="R632" s="96"/>
      <c r="S632" s="96"/>
    </row>
    <row r="633" spans="18:19" ht="15.75" customHeight="1">
      <c r="R633" s="96"/>
      <c r="S633" s="96"/>
    </row>
    <row r="634" spans="18:19" ht="15.75" customHeight="1">
      <c r="R634" s="96"/>
      <c r="S634" s="96"/>
    </row>
    <row r="635" spans="18:19" ht="15.75" customHeight="1">
      <c r="R635" s="96"/>
      <c r="S635" s="96"/>
    </row>
    <row r="636" spans="18:19" ht="15.75" customHeight="1">
      <c r="R636" s="96"/>
      <c r="S636" s="96"/>
    </row>
    <row r="637" spans="18:19" ht="15.75" customHeight="1">
      <c r="R637" s="96"/>
      <c r="S637" s="96"/>
    </row>
    <row r="638" spans="18:19" ht="15.75" customHeight="1">
      <c r="R638" s="96"/>
      <c r="S638" s="96"/>
    </row>
    <row r="639" spans="18:19" ht="15.75" customHeight="1">
      <c r="R639" s="96"/>
      <c r="S639" s="96"/>
    </row>
    <row r="640" spans="18:19" ht="15.75" customHeight="1">
      <c r="R640" s="96"/>
      <c r="S640" s="96"/>
    </row>
    <row r="641" spans="18:19" ht="15.75" customHeight="1">
      <c r="R641" s="96"/>
      <c r="S641" s="96"/>
    </row>
    <row r="642" spans="18:19" ht="15.75" customHeight="1">
      <c r="R642" s="96"/>
      <c r="S642" s="96"/>
    </row>
    <row r="643" spans="18:19" ht="15.75" customHeight="1">
      <c r="R643" s="96"/>
      <c r="S643" s="96"/>
    </row>
    <row r="644" spans="18:19" ht="15.75" customHeight="1">
      <c r="R644" s="96"/>
      <c r="S644" s="96"/>
    </row>
    <row r="645" spans="18:19" ht="15.75" customHeight="1">
      <c r="R645" s="96"/>
      <c r="S645" s="96"/>
    </row>
    <row r="646" spans="18:19" ht="15.75" customHeight="1">
      <c r="R646" s="96"/>
      <c r="S646" s="96"/>
    </row>
    <row r="647" spans="18:19" ht="15.75" customHeight="1">
      <c r="R647" s="96"/>
      <c r="S647" s="96"/>
    </row>
    <row r="648" spans="18:19" ht="15.75" customHeight="1">
      <c r="R648" s="96"/>
      <c r="S648" s="96"/>
    </row>
    <row r="649" spans="18:19" ht="15.75" customHeight="1">
      <c r="R649" s="96"/>
      <c r="S649" s="96"/>
    </row>
    <row r="650" spans="18:19" ht="15.75" customHeight="1">
      <c r="R650" s="96"/>
      <c r="S650" s="96"/>
    </row>
    <row r="651" spans="18:19" ht="15.75" customHeight="1">
      <c r="R651" s="96"/>
      <c r="S651" s="96"/>
    </row>
    <row r="652" spans="18:19" ht="15.75" customHeight="1">
      <c r="R652" s="96"/>
      <c r="S652" s="96"/>
    </row>
    <row r="653" spans="18:19" ht="15.75" customHeight="1">
      <c r="R653" s="96"/>
      <c r="S653" s="96"/>
    </row>
    <row r="654" spans="18:19" ht="15.75" customHeight="1">
      <c r="R654" s="96"/>
      <c r="S654" s="96"/>
    </row>
    <row r="655" spans="18:19" ht="15.75" customHeight="1">
      <c r="R655" s="96"/>
      <c r="S655" s="96"/>
    </row>
    <row r="656" spans="18:19" ht="15.75" customHeight="1">
      <c r="R656" s="96"/>
      <c r="S656" s="96"/>
    </row>
    <row r="657" spans="18:19" ht="15.75" customHeight="1">
      <c r="R657" s="96"/>
      <c r="S657" s="96"/>
    </row>
    <row r="658" spans="18:19" ht="15.75" customHeight="1">
      <c r="R658" s="96"/>
      <c r="S658" s="96"/>
    </row>
    <row r="659" spans="18:19" ht="15.75" customHeight="1">
      <c r="R659" s="96"/>
      <c r="S659" s="96"/>
    </row>
    <row r="660" spans="18:19" ht="15.75" customHeight="1">
      <c r="R660" s="96"/>
      <c r="S660" s="96"/>
    </row>
    <row r="661" spans="18:19" ht="15.75" customHeight="1">
      <c r="R661" s="96"/>
      <c r="S661" s="96"/>
    </row>
    <row r="662" spans="18:19" ht="15.75" customHeight="1">
      <c r="R662" s="96"/>
      <c r="S662" s="96"/>
    </row>
    <row r="663" spans="18:19" ht="15.75" customHeight="1">
      <c r="R663" s="96"/>
      <c r="S663" s="96"/>
    </row>
    <row r="664" spans="18:19" ht="15.75" customHeight="1">
      <c r="R664" s="96"/>
      <c r="S664" s="96"/>
    </row>
    <row r="665" spans="18:19" ht="15.75" customHeight="1">
      <c r="R665" s="96"/>
      <c r="S665" s="96"/>
    </row>
    <row r="666" spans="18:19" ht="15.75" customHeight="1">
      <c r="R666" s="96"/>
      <c r="S666" s="96"/>
    </row>
    <row r="667" spans="18:19" ht="15.75" customHeight="1">
      <c r="R667" s="96"/>
      <c r="S667" s="96"/>
    </row>
    <row r="668" spans="18:19" ht="15.75" customHeight="1">
      <c r="R668" s="96"/>
      <c r="S668" s="96"/>
    </row>
    <row r="669" spans="18:19" ht="15.75" customHeight="1">
      <c r="R669" s="96"/>
      <c r="S669" s="96"/>
    </row>
    <row r="670" spans="18:19" ht="15.75" customHeight="1">
      <c r="R670" s="96"/>
      <c r="S670" s="96"/>
    </row>
    <row r="671" spans="18:19" ht="15.75" customHeight="1">
      <c r="R671" s="96"/>
      <c r="S671" s="96"/>
    </row>
    <row r="672" spans="18:19" ht="15.75" customHeight="1">
      <c r="R672" s="96"/>
      <c r="S672" s="96"/>
    </row>
    <row r="673" spans="18:19" ht="15.75" customHeight="1">
      <c r="R673" s="96"/>
      <c r="S673" s="96"/>
    </row>
    <row r="674" spans="18:19" ht="15.75" customHeight="1">
      <c r="R674" s="96"/>
      <c r="S674" s="96"/>
    </row>
    <row r="675" spans="18:19" ht="15.75" customHeight="1">
      <c r="R675" s="96"/>
      <c r="S675" s="96"/>
    </row>
    <row r="676" spans="18:19" ht="15.75" customHeight="1">
      <c r="R676" s="96"/>
      <c r="S676" s="96"/>
    </row>
    <row r="677" spans="18:19" ht="15.75" customHeight="1">
      <c r="R677" s="96"/>
      <c r="S677" s="96"/>
    </row>
    <row r="678" spans="18:19" ht="15.75" customHeight="1">
      <c r="R678" s="96"/>
      <c r="S678" s="96"/>
    </row>
    <row r="679" spans="18:19" ht="15.75" customHeight="1">
      <c r="R679" s="96"/>
      <c r="S679" s="96"/>
    </row>
    <row r="680" spans="18:19" ht="15.75" customHeight="1">
      <c r="R680" s="96"/>
      <c r="S680" s="96"/>
    </row>
    <row r="681" spans="18:19" ht="15.75" customHeight="1">
      <c r="R681" s="96"/>
      <c r="S681" s="96"/>
    </row>
    <row r="682" spans="18:19" ht="15.75" customHeight="1">
      <c r="R682" s="96"/>
      <c r="S682" s="96"/>
    </row>
    <row r="683" spans="18:19" ht="15.75" customHeight="1">
      <c r="R683" s="96"/>
      <c r="S683" s="96"/>
    </row>
    <row r="684" spans="18:19" ht="15.75" customHeight="1">
      <c r="R684" s="96"/>
      <c r="S684" s="96"/>
    </row>
    <row r="685" spans="18:19" ht="15.75" customHeight="1">
      <c r="R685" s="96"/>
      <c r="S685" s="96"/>
    </row>
    <row r="686" spans="18:19" ht="15.75" customHeight="1">
      <c r="R686" s="96"/>
      <c r="S686" s="96"/>
    </row>
    <row r="687" spans="18:19" ht="15.75" customHeight="1">
      <c r="R687" s="96"/>
      <c r="S687" s="96"/>
    </row>
    <row r="688" spans="18:19" ht="15.75" customHeight="1">
      <c r="R688" s="96"/>
      <c r="S688" s="96"/>
    </row>
    <row r="689" spans="18:19" ht="15.75" customHeight="1">
      <c r="R689" s="96"/>
      <c r="S689" s="96"/>
    </row>
    <row r="690" spans="18:19" ht="15.75" customHeight="1">
      <c r="R690" s="96"/>
      <c r="S690" s="96"/>
    </row>
    <row r="691" spans="18:19" ht="15.75" customHeight="1">
      <c r="R691" s="96"/>
      <c r="S691" s="96"/>
    </row>
    <row r="692" spans="18:19" ht="15.75" customHeight="1">
      <c r="R692" s="96"/>
      <c r="S692" s="96"/>
    </row>
    <row r="693" spans="18:19" ht="15.75" customHeight="1">
      <c r="R693" s="96"/>
      <c r="S693" s="96"/>
    </row>
    <row r="694" spans="18:19" ht="15.75" customHeight="1">
      <c r="R694" s="96"/>
      <c r="S694" s="96"/>
    </row>
    <row r="695" spans="18:19" ht="15.75" customHeight="1">
      <c r="R695" s="96"/>
      <c r="S695" s="96"/>
    </row>
    <row r="696" spans="18:19" ht="15.75" customHeight="1">
      <c r="R696" s="96"/>
      <c r="S696" s="96"/>
    </row>
    <row r="697" spans="18:19" ht="15.75" customHeight="1">
      <c r="R697" s="96"/>
      <c r="S697" s="96"/>
    </row>
    <row r="698" spans="18:19" ht="15.75" customHeight="1">
      <c r="R698" s="96"/>
      <c r="S698" s="96"/>
    </row>
    <row r="699" spans="18:19" ht="15.75" customHeight="1">
      <c r="R699" s="96"/>
      <c r="S699" s="96"/>
    </row>
    <row r="700" spans="18:19" ht="15.75" customHeight="1">
      <c r="R700" s="96"/>
      <c r="S700" s="96"/>
    </row>
    <row r="701" spans="18:19" ht="15.75" customHeight="1">
      <c r="R701" s="96"/>
      <c r="S701" s="96"/>
    </row>
    <row r="702" spans="18:19" ht="15.75" customHeight="1">
      <c r="R702" s="96"/>
      <c r="S702" s="96"/>
    </row>
    <row r="703" spans="18:19" ht="15.75" customHeight="1">
      <c r="R703" s="96"/>
      <c r="S703" s="96"/>
    </row>
    <row r="704" spans="18:19" ht="15.75" customHeight="1">
      <c r="R704" s="96"/>
      <c r="S704" s="96"/>
    </row>
    <row r="705" spans="18:19" ht="15.75" customHeight="1">
      <c r="R705" s="96"/>
      <c r="S705" s="96"/>
    </row>
    <row r="706" spans="18:19" ht="15.75" customHeight="1">
      <c r="R706" s="96"/>
      <c r="S706" s="96"/>
    </row>
    <row r="707" spans="18:19" ht="15.75" customHeight="1">
      <c r="R707" s="96"/>
      <c r="S707" s="96"/>
    </row>
    <row r="708" spans="18:19" ht="15.75" customHeight="1">
      <c r="R708" s="96"/>
      <c r="S708" s="96"/>
    </row>
    <row r="709" spans="18:19" ht="15.75" customHeight="1">
      <c r="R709" s="96"/>
      <c r="S709" s="96"/>
    </row>
    <row r="710" spans="18:19" ht="15.75" customHeight="1">
      <c r="R710" s="96"/>
      <c r="S710" s="96"/>
    </row>
    <row r="711" spans="18:19" ht="15.75" customHeight="1">
      <c r="R711" s="96"/>
      <c r="S711" s="96"/>
    </row>
    <row r="712" spans="18:19" ht="15.75" customHeight="1">
      <c r="R712" s="96"/>
      <c r="S712" s="96"/>
    </row>
    <row r="713" spans="18:19" ht="15.75" customHeight="1">
      <c r="R713" s="96"/>
      <c r="S713" s="96"/>
    </row>
    <row r="714" spans="18:19" ht="15.75" customHeight="1">
      <c r="R714" s="96"/>
      <c r="S714" s="96"/>
    </row>
    <row r="715" spans="18:19" ht="15.75" customHeight="1">
      <c r="R715" s="96"/>
      <c r="S715" s="96"/>
    </row>
    <row r="716" spans="18:19" ht="15.75" customHeight="1">
      <c r="R716" s="96"/>
      <c r="S716" s="96"/>
    </row>
    <row r="717" spans="18:19" ht="15.75" customHeight="1">
      <c r="R717" s="96"/>
      <c r="S717" s="96"/>
    </row>
    <row r="718" spans="18:19" ht="15.75" customHeight="1">
      <c r="R718" s="96"/>
      <c r="S718" s="96"/>
    </row>
    <row r="719" spans="18:19" ht="15.75" customHeight="1">
      <c r="R719" s="96"/>
      <c r="S719" s="96"/>
    </row>
    <row r="720" spans="18:19" ht="15.75" customHeight="1">
      <c r="R720" s="96"/>
      <c r="S720" s="96"/>
    </row>
    <row r="721" spans="18:19" ht="15.75" customHeight="1">
      <c r="R721" s="96"/>
      <c r="S721" s="96"/>
    </row>
    <row r="722" spans="18:19" ht="15.75" customHeight="1">
      <c r="R722" s="96"/>
      <c r="S722" s="96"/>
    </row>
    <row r="723" spans="18:19" ht="15.75" customHeight="1">
      <c r="R723" s="96"/>
      <c r="S723" s="96"/>
    </row>
    <row r="724" spans="18:19" ht="15.75" customHeight="1">
      <c r="R724" s="96"/>
      <c r="S724" s="96"/>
    </row>
    <row r="725" spans="18:19" ht="15.75" customHeight="1">
      <c r="R725" s="96"/>
      <c r="S725" s="96"/>
    </row>
    <row r="726" spans="18:19" ht="15.75" customHeight="1">
      <c r="R726" s="96"/>
      <c r="S726" s="96"/>
    </row>
    <row r="727" spans="18:19" ht="15.75" customHeight="1">
      <c r="R727" s="96"/>
      <c r="S727" s="96"/>
    </row>
    <row r="728" spans="18:19" ht="15.75" customHeight="1">
      <c r="R728" s="96"/>
      <c r="S728" s="96"/>
    </row>
    <row r="729" spans="18:19" ht="15.75" customHeight="1">
      <c r="R729" s="96"/>
      <c r="S729" s="96"/>
    </row>
    <row r="730" spans="18:19" ht="15.75" customHeight="1">
      <c r="R730" s="96"/>
      <c r="S730" s="96"/>
    </row>
    <row r="731" spans="18:19" ht="15.75" customHeight="1">
      <c r="R731" s="96"/>
      <c r="S731" s="96"/>
    </row>
    <row r="732" spans="18:19" ht="15.75" customHeight="1">
      <c r="R732" s="96"/>
      <c r="S732" s="96"/>
    </row>
    <row r="733" spans="18:19" ht="15.75" customHeight="1">
      <c r="R733" s="96"/>
      <c r="S733" s="96"/>
    </row>
    <row r="734" spans="18:19" ht="15.75" customHeight="1">
      <c r="R734" s="96"/>
      <c r="S734" s="96"/>
    </row>
    <row r="735" spans="18:19" ht="15.75" customHeight="1">
      <c r="R735" s="96"/>
      <c r="S735" s="96"/>
    </row>
    <row r="736" spans="18:19" ht="15.75" customHeight="1">
      <c r="R736" s="96"/>
      <c r="S736" s="96"/>
    </row>
    <row r="737" spans="18:19" ht="15.75" customHeight="1">
      <c r="R737" s="96"/>
      <c r="S737" s="96"/>
    </row>
    <row r="738" spans="18:19" ht="15.75" customHeight="1">
      <c r="R738" s="96"/>
      <c r="S738" s="96"/>
    </row>
    <row r="739" spans="18:19" ht="15.75" customHeight="1">
      <c r="R739" s="96"/>
      <c r="S739" s="96"/>
    </row>
    <row r="740" spans="18:19" ht="15.75" customHeight="1">
      <c r="R740" s="96"/>
      <c r="S740" s="96"/>
    </row>
    <row r="741" spans="18:19" ht="15.75" customHeight="1">
      <c r="R741" s="96"/>
      <c r="S741" s="96"/>
    </row>
    <row r="742" spans="18:19" ht="15.75" customHeight="1">
      <c r="R742" s="96"/>
      <c r="S742" s="96"/>
    </row>
    <row r="743" spans="18:19" ht="15.75" customHeight="1">
      <c r="R743" s="96"/>
      <c r="S743" s="96"/>
    </row>
    <row r="744" spans="18:19" ht="15.75" customHeight="1">
      <c r="R744" s="96"/>
      <c r="S744" s="96"/>
    </row>
    <row r="745" spans="18:19" ht="15.75" customHeight="1">
      <c r="R745" s="96"/>
      <c r="S745" s="96"/>
    </row>
    <row r="746" spans="18:19" ht="15.75" customHeight="1">
      <c r="R746" s="96"/>
      <c r="S746" s="96"/>
    </row>
    <row r="747" spans="18:19" ht="15.75" customHeight="1">
      <c r="R747" s="96"/>
      <c r="S747" s="96"/>
    </row>
    <row r="748" spans="18:19" ht="15.75" customHeight="1">
      <c r="R748" s="96"/>
      <c r="S748" s="96"/>
    </row>
    <row r="749" spans="18:19" ht="15.75" customHeight="1">
      <c r="R749" s="96"/>
      <c r="S749" s="96"/>
    </row>
    <row r="750" spans="18:19" ht="15.75" customHeight="1">
      <c r="R750" s="96"/>
      <c r="S750" s="96"/>
    </row>
    <row r="751" spans="18:19" ht="15.75" customHeight="1">
      <c r="R751" s="96"/>
      <c r="S751" s="96"/>
    </row>
    <row r="752" spans="18:19" ht="15.75" customHeight="1">
      <c r="R752" s="96"/>
      <c r="S752" s="96"/>
    </row>
    <row r="753" spans="18:19" ht="15.75" customHeight="1">
      <c r="R753" s="96"/>
      <c r="S753" s="96"/>
    </row>
    <row r="754" spans="18:19" ht="15.75" customHeight="1">
      <c r="R754" s="96"/>
      <c r="S754" s="96"/>
    </row>
    <row r="755" spans="18:19" ht="15.75" customHeight="1">
      <c r="R755" s="96"/>
      <c r="S755" s="96"/>
    </row>
    <row r="756" spans="18:19" ht="15.75" customHeight="1">
      <c r="R756" s="96"/>
      <c r="S756" s="96"/>
    </row>
    <row r="757" spans="18:19" ht="15.75" customHeight="1">
      <c r="R757" s="96"/>
      <c r="S757" s="96"/>
    </row>
    <row r="758" spans="18:19" ht="15.75" customHeight="1">
      <c r="R758" s="96"/>
      <c r="S758" s="96"/>
    </row>
    <row r="759" spans="18:19" ht="15.75" customHeight="1">
      <c r="R759" s="96"/>
      <c r="S759" s="96"/>
    </row>
    <row r="760" spans="18:19" ht="15.75" customHeight="1">
      <c r="R760" s="96"/>
      <c r="S760" s="96"/>
    </row>
    <row r="761" spans="18:19" ht="15.75" customHeight="1">
      <c r="R761" s="96"/>
      <c r="S761" s="96"/>
    </row>
    <row r="762" spans="18:19" ht="15.75" customHeight="1">
      <c r="R762" s="96"/>
      <c r="S762" s="96"/>
    </row>
    <row r="763" spans="18:19" ht="15.75" customHeight="1">
      <c r="R763" s="96"/>
      <c r="S763" s="96"/>
    </row>
    <row r="764" spans="18:19" ht="15.75" customHeight="1">
      <c r="R764" s="96"/>
      <c r="S764" s="96"/>
    </row>
    <row r="765" spans="18:19" ht="15.75" customHeight="1">
      <c r="R765" s="96"/>
      <c r="S765" s="96"/>
    </row>
    <row r="766" spans="18:19" ht="15.75" customHeight="1">
      <c r="R766" s="96"/>
      <c r="S766" s="96"/>
    </row>
    <row r="767" spans="18:19" ht="15.75" customHeight="1">
      <c r="R767" s="96"/>
      <c r="S767" s="96"/>
    </row>
    <row r="768" spans="18:19" ht="15.75" customHeight="1">
      <c r="R768" s="96"/>
      <c r="S768" s="96"/>
    </row>
    <row r="769" spans="18:19" ht="15.75" customHeight="1">
      <c r="R769" s="96"/>
      <c r="S769" s="96"/>
    </row>
    <row r="770" spans="18:19" ht="15.75" customHeight="1">
      <c r="R770" s="96"/>
      <c r="S770" s="96"/>
    </row>
    <row r="771" spans="18:19" ht="15.75" customHeight="1">
      <c r="R771" s="96"/>
      <c r="S771" s="96"/>
    </row>
    <row r="772" spans="18:19" ht="15.75" customHeight="1">
      <c r="R772" s="96"/>
      <c r="S772" s="96"/>
    </row>
    <row r="773" spans="18:19" ht="15.75" customHeight="1">
      <c r="R773" s="96"/>
      <c r="S773" s="96"/>
    </row>
    <row r="774" spans="18:19" ht="15.75" customHeight="1">
      <c r="R774" s="96"/>
      <c r="S774" s="96"/>
    </row>
    <row r="775" spans="18:19" ht="15.75" customHeight="1">
      <c r="R775" s="96"/>
      <c r="S775" s="96"/>
    </row>
    <row r="776" spans="18:19" ht="15.75" customHeight="1">
      <c r="R776" s="96"/>
      <c r="S776" s="96"/>
    </row>
    <row r="777" spans="18:19" ht="15.75" customHeight="1">
      <c r="R777" s="96"/>
      <c r="S777" s="96"/>
    </row>
    <row r="778" spans="18:19" ht="15.75" customHeight="1">
      <c r="R778" s="96"/>
      <c r="S778" s="96"/>
    </row>
    <row r="779" spans="18:19" ht="15.75" customHeight="1">
      <c r="R779" s="96"/>
      <c r="S779" s="96"/>
    </row>
    <row r="780" spans="18:19" ht="15.75" customHeight="1">
      <c r="R780" s="96"/>
      <c r="S780" s="96"/>
    </row>
    <row r="781" spans="18:19" ht="15.75" customHeight="1">
      <c r="R781" s="96"/>
      <c r="S781" s="96"/>
    </row>
    <row r="782" spans="18:19" ht="15.75" customHeight="1">
      <c r="R782" s="96"/>
      <c r="S782" s="96"/>
    </row>
    <row r="783" spans="18:19" ht="15.75" customHeight="1">
      <c r="R783" s="96"/>
      <c r="S783" s="96"/>
    </row>
    <row r="784" spans="18:19" ht="15.75" customHeight="1">
      <c r="R784" s="96"/>
      <c r="S784" s="96"/>
    </row>
    <row r="785" spans="18:19" ht="15.75" customHeight="1">
      <c r="R785" s="96"/>
      <c r="S785" s="96"/>
    </row>
    <row r="786" spans="18:19" ht="15.75" customHeight="1">
      <c r="R786" s="96"/>
      <c r="S786" s="96"/>
    </row>
    <row r="787" spans="18:19" ht="15.75" customHeight="1">
      <c r="R787" s="96"/>
      <c r="S787" s="96"/>
    </row>
    <row r="788" spans="18:19" ht="15.75" customHeight="1">
      <c r="R788" s="96"/>
      <c r="S788" s="96"/>
    </row>
    <row r="789" spans="18:19" ht="15.75" customHeight="1">
      <c r="R789" s="96"/>
      <c r="S789" s="96"/>
    </row>
    <row r="790" spans="18:19" ht="15.75" customHeight="1">
      <c r="R790" s="96"/>
      <c r="S790" s="96"/>
    </row>
    <row r="791" spans="18:19" ht="15.75" customHeight="1">
      <c r="R791" s="96"/>
      <c r="S791" s="96"/>
    </row>
    <row r="792" spans="18:19" ht="15.75" customHeight="1">
      <c r="R792" s="96"/>
      <c r="S792" s="96"/>
    </row>
    <row r="793" spans="18:19" ht="15.75" customHeight="1">
      <c r="R793" s="96"/>
      <c r="S793" s="96"/>
    </row>
    <row r="794" spans="18:19" ht="15.75" customHeight="1">
      <c r="R794" s="96"/>
      <c r="S794" s="96"/>
    </row>
    <row r="795" spans="18:19" ht="15.75" customHeight="1">
      <c r="R795" s="96"/>
      <c r="S795" s="96"/>
    </row>
    <row r="796" spans="18:19" ht="15.75" customHeight="1">
      <c r="R796" s="96"/>
      <c r="S796" s="96"/>
    </row>
    <row r="797" spans="18:19" ht="15.75" customHeight="1">
      <c r="R797" s="96"/>
      <c r="S797" s="96"/>
    </row>
    <row r="798" spans="18:19" ht="15.75" customHeight="1">
      <c r="R798" s="96"/>
      <c r="S798" s="96"/>
    </row>
    <row r="799" spans="18:19" ht="15.75" customHeight="1">
      <c r="R799" s="96"/>
      <c r="S799" s="96"/>
    </row>
    <row r="800" spans="18:19" ht="15.75" customHeight="1">
      <c r="R800" s="96"/>
      <c r="S800" s="96"/>
    </row>
    <row r="801" spans="18:19" ht="15.75" customHeight="1">
      <c r="R801" s="96"/>
      <c r="S801" s="96"/>
    </row>
    <row r="802" spans="18:19" ht="15.75" customHeight="1">
      <c r="R802" s="96"/>
      <c r="S802" s="96"/>
    </row>
    <row r="803" spans="18:19" ht="15.75" customHeight="1">
      <c r="R803" s="96"/>
      <c r="S803" s="96"/>
    </row>
    <row r="804" spans="18:19" ht="15.75" customHeight="1">
      <c r="R804" s="96"/>
      <c r="S804" s="96"/>
    </row>
    <row r="805" spans="18:19" ht="15.75" customHeight="1">
      <c r="R805" s="96"/>
      <c r="S805" s="96"/>
    </row>
    <row r="806" spans="18:19" ht="15.75" customHeight="1">
      <c r="R806" s="96"/>
      <c r="S806" s="96"/>
    </row>
    <row r="807" spans="18:19" ht="15.75" customHeight="1">
      <c r="R807" s="96"/>
      <c r="S807" s="96"/>
    </row>
    <row r="808" spans="18:19" ht="15.75" customHeight="1">
      <c r="R808" s="96"/>
      <c r="S808" s="96"/>
    </row>
    <row r="809" spans="18:19" ht="15.75" customHeight="1">
      <c r="R809" s="96"/>
      <c r="S809" s="96"/>
    </row>
    <row r="810" spans="18:19" ht="15.75" customHeight="1">
      <c r="R810" s="96"/>
      <c r="S810" s="96"/>
    </row>
    <row r="811" spans="18:19" ht="15.75" customHeight="1">
      <c r="R811" s="96"/>
      <c r="S811" s="96"/>
    </row>
    <row r="812" spans="18:19" ht="15.75" customHeight="1">
      <c r="R812" s="96"/>
      <c r="S812" s="96"/>
    </row>
    <row r="813" spans="18:19" ht="15.75" customHeight="1">
      <c r="R813" s="96"/>
      <c r="S813" s="96"/>
    </row>
    <row r="814" spans="18:19" ht="15.75" customHeight="1">
      <c r="R814" s="96"/>
      <c r="S814" s="96"/>
    </row>
    <row r="815" spans="18:19" ht="15.75" customHeight="1">
      <c r="R815" s="96"/>
      <c r="S815" s="96"/>
    </row>
    <row r="816" spans="18:19" ht="15.75" customHeight="1">
      <c r="R816" s="96"/>
      <c r="S816" s="96"/>
    </row>
    <row r="817" spans="18:19" ht="15.75" customHeight="1">
      <c r="R817" s="96"/>
      <c r="S817" s="96"/>
    </row>
    <row r="818" spans="18:19" ht="15.75" customHeight="1">
      <c r="R818" s="96"/>
      <c r="S818" s="96"/>
    </row>
    <row r="819" spans="18:19" ht="15.75" customHeight="1">
      <c r="R819" s="96"/>
      <c r="S819" s="96"/>
    </row>
    <row r="820" spans="18:19" ht="15.75" customHeight="1">
      <c r="R820" s="96"/>
      <c r="S820" s="96"/>
    </row>
    <row r="821" spans="18:19" ht="15.75" customHeight="1">
      <c r="R821" s="96"/>
      <c r="S821" s="96"/>
    </row>
    <row r="822" spans="18:19" ht="15.75" customHeight="1">
      <c r="R822" s="96"/>
      <c r="S822" s="96"/>
    </row>
    <row r="823" spans="18:19" ht="15.75" customHeight="1">
      <c r="R823" s="96"/>
      <c r="S823" s="96"/>
    </row>
    <row r="824" spans="18:19" ht="15.75" customHeight="1">
      <c r="R824" s="96"/>
      <c r="S824" s="96"/>
    </row>
    <row r="825" spans="18:19" ht="15.75" customHeight="1">
      <c r="R825" s="96"/>
      <c r="S825" s="96"/>
    </row>
    <row r="826" spans="18:19" ht="15.75" customHeight="1">
      <c r="R826" s="96"/>
      <c r="S826" s="96"/>
    </row>
    <row r="827" spans="18:19" ht="15.75" customHeight="1">
      <c r="R827" s="96"/>
      <c r="S827" s="96"/>
    </row>
    <row r="828" spans="18:19" ht="15.75" customHeight="1">
      <c r="R828" s="96"/>
      <c r="S828" s="96"/>
    </row>
    <row r="829" spans="18:19" ht="15.75" customHeight="1">
      <c r="R829" s="96"/>
      <c r="S829" s="96"/>
    </row>
    <row r="830" spans="18:19" ht="15.75" customHeight="1">
      <c r="R830" s="96"/>
      <c r="S830" s="96"/>
    </row>
    <row r="831" spans="18:19" ht="15.75" customHeight="1">
      <c r="R831" s="96"/>
      <c r="S831" s="96"/>
    </row>
    <row r="832" spans="18:19" ht="15.75" customHeight="1">
      <c r="R832" s="96"/>
      <c r="S832" s="96"/>
    </row>
    <row r="833" spans="18:19" ht="15.75" customHeight="1">
      <c r="R833" s="96"/>
      <c r="S833" s="96"/>
    </row>
    <row r="834" spans="18:19" ht="15.75" customHeight="1">
      <c r="R834" s="96"/>
      <c r="S834" s="96"/>
    </row>
    <row r="835" spans="18:19" ht="15.75" customHeight="1">
      <c r="R835" s="96"/>
      <c r="S835" s="96"/>
    </row>
    <row r="836" spans="18:19" ht="15.75" customHeight="1">
      <c r="R836" s="96"/>
      <c r="S836" s="96"/>
    </row>
    <row r="837" spans="18:19" ht="15.75" customHeight="1">
      <c r="R837" s="96"/>
      <c r="S837" s="96"/>
    </row>
    <row r="838" spans="18:19" ht="15.75" customHeight="1">
      <c r="R838" s="96"/>
      <c r="S838" s="96"/>
    </row>
    <row r="839" spans="18:19" ht="15.75" customHeight="1">
      <c r="R839" s="96"/>
      <c r="S839" s="96"/>
    </row>
    <row r="840" spans="18:19" ht="15.75" customHeight="1">
      <c r="R840" s="96"/>
      <c r="S840" s="96"/>
    </row>
    <row r="841" spans="18:19" ht="15.75" customHeight="1">
      <c r="R841" s="96"/>
      <c r="S841" s="96"/>
    </row>
    <row r="842" spans="18:19" ht="15.75" customHeight="1">
      <c r="R842" s="96"/>
      <c r="S842" s="96"/>
    </row>
    <row r="843" spans="18:19" ht="15.75" customHeight="1">
      <c r="R843" s="96"/>
      <c r="S843" s="96"/>
    </row>
    <row r="844" spans="18:19" ht="15.75" customHeight="1">
      <c r="R844" s="96"/>
      <c r="S844" s="96"/>
    </row>
    <row r="845" spans="18:19" ht="15.75" customHeight="1">
      <c r="R845" s="96"/>
      <c r="S845" s="96"/>
    </row>
    <row r="846" spans="18:19" ht="15.75" customHeight="1">
      <c r="R846" s="96"/>
      <c r="S846" s="96"/>
    </row>
    <row r="847" spans="18:19" ht="15.75" customHeight="1">
      <c r="R847" s="96"/>
      <c r="S847" s="96"/>
    </row>
    <row r="848" spans="18:19" ht="15.75" customHeight="1">
      <c r="R848" s="96"/>
      <c r="S848" s="96"/>
    </row>
    <row r="849" spans="18:19" ht="15.75" customHeight="1">
      <c r="R849" s="96"/>
      <c r="S849" s="96"/>
    </row>
    <row r="850" spans="18:19" ht="15.75" customHeight="1">
      <c r="R850" s="96"/>
      <c r="S850" s="96"/>
    </row>
    <row r="851" spans="18:19" ht="15.75" customHeight="1">
      <c r="R851" s="96"/>
      <c r="S851" s="96"/>
    </row>
    <row r="852" spans="18:19" ht="15.75" customHeight="1">
      <c r="R852" s="96"/>
      <c r="S852" s="96"/>
    </row>
    <row r="853" spans="18:19" ht="15.75" customHeight="1">
      <c r="R853" s="96"/>
      <c r="S853" s="96"/>
    </row>
    <row r="854" spans="18:19" ht="15.75" customHeight="1">
      <c r="R854" s="96"/>
      <c r="S854" s="96"/>
    </row>
    <row r="855" spans="18:19" ht="15.75" customHeight="1">
      <c r="R855" s="96"/>
      <c r="S855" s="96"/>
    </row>
    <row r="856" spans="18:19" ht="15.75" customHeight="1">
      <c r="R856" s="96"/>
      <c r="S856" s="96"/>
    </row>
    <row r="857" spans="18:19" ht="15.75" customHeight="1">
      <c r="R857" s="96"/>
      <c r="S857" s="96"/>
    </row>
    <row r="858" spans="18:19" ht="15.75" customHeight="1">
      <c r="R858" s="96"/>
      <c r="S858" s="96"/>
    </row>
    <row r="859" spans="18:19" ht="15.75" customHeight="1">
      <c r="R859" s="96"/>
      <c r="S859" s="96"/>
    </row>
    <row r="860" spans="18:19" ht="15.75" customHeight="1">
      <c r="R860" s="96"/>
      <c r="S860" s="96"/>
    </row>
    <row r="861" spans="18:19" ht="15.75" customHeight="1">
      <c r="R861" s="96"/>
      <c r="S861" s="96"/>
    </row>
    <row r="862" spans="18:19" ht="15.75" customHeight="1">
      <c r="R862" s="96"/>
      <c r="S862" s="96"/>
    </row>
    <row r="863" spans="18:19" ht="15.75" customHeight="1">
      <c r="R863" s="96"/>
      <c r="S863" s="96"/>
    </row>
    <row r="864" spans="18:19" ht="15.75" customHeight="1">
      <c r="R864" s="96"/>
      <c r="S864" s="96"/>
    </row>
    <row r="865" spans="18:19" ht="15.75" customHeight="1">
      <c r="R865" s="96"/>
      <c r="S865" s="96"/>
    </row>
    <row r="866" spans="18:19" ht="15.75" customHeight="1">
      <c r="R866" s="96"/>
      <c r="S866" s="96"/>
    </row>
    <row r="867" spans="18:19" ht="15.75" customHeight="1">
      <c r="R867" s="96"/>
      <c r="S867" s="96"/>
    </row>
    <row r="868" spans="18:19" ht="15.75" customHeight="1">
      <c r="R868" s="96"/>
      <c r="S868" s="96"/>
    </row>
    <row r="869" spans="18:19" ht="15.75" customHeight="1">
      <c r="R869" s="96"/>
      <c r="S869" s="96"/>
    </row>
    <row r="870" spans="18:19" ht="15.75" customHeight="1">
      <c r="R870" s="96"/>
      <c r="S870" s="96"/>
    </row>
    <row r="871" spans="18:19" ht="15.75" customHeight="1">
      <c r="R871" s="96"/>
      <c r="S871" s="96"/>
    </row>
    <row r="872" spans="18:19" ht="15.75" customHeight="1">
      <c r="R872" s="96"/>
      <c r="S872" s="96"/>
    </row>
    <row r="873" spans="18:19" ht="15.75" customHeight="1">
      <c r="R873" s="96"/>
      <c r="S873" s="96"/>
    </row>
    <row r="874" spans="18:19" ht="15.75" customHeight="1">
      <c r="R874" s="96"/>
      <c r="S874" s="96"/>
    </row>
    <row r="875" spans="18:19" ht="15.75" customHeight="1">
      <c r="R875" s="96"/>
      <c r="S875" s="96"/>
    </row>
  </sheetData>
  <sheetProtection algorithmName="SHA-512" hashValue="pv0+vyqlFY00DEvDB0OTQvTV49oOHHieM8+7mtgrZyaq3mXjXLcSfJ1Z7md772Ba5FxGbZF4IIHcFbs3zvR3fQ==" saltValue="2zeYg5jGSB7eiqZ/fZu/VA==" spinCount="100000" sheet="1" objects="1" scenarios="1"/>
  <mergeCells count="16">
    <mergeCell ref="B4:N5"/>
    <mergeCell ref="E7:E8"/>
    <mergeCell ref="F7:F8"/>
    <mergeCell ref="G7:J7"/>
    <mergeCell ref="N7:N8"/>
    <mergeCell ref="K7:K8"/>
    <mergeCell ref="L7:L8"/>
    <mergeCell ref="M7:M8"/>
    <mergeCell ref="B30:C32"/>
    <mergeCell ref="B24:C26"/>
    <mergeCell ref="B27:C29"/>
    <mergeCell ref="B9:C11"/>
    <mergeCell ref="B12:C14"/>
    <mergeCell ref="B15:C17"/>
    <mergeCell ref="B18:C20"/>
    <mergeCell ref="B21:C23"/>
  </mergeCells>
  <phoneticPr fontId="3" type="noConversion"/>
  <pageMargins left="0.9055118110236221" right="0.74803149606299213" top="1.1023622047244095" bottom="0" header="0.43307086614173229" footer="0"/>
  <pageSetup paperSize="9" scale="86" orientation="portrait" r:id="rId1"/>
  <headerFooter alignWithMargins="0">
    <oddHeader xml:space="preserve">&amp;C&amp;11INSTITUTO SUPERIOR TÉCNICO — BALANÇO SOCIAL DE 2018
</oddHeader>
  </headerFooter>
  <picture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9DE0"/>
    <pageSetUpPr autoPageBreaks="0" fitToPage="1"/>
  </sheetPr>
  <dimension ref="A1:DE878"/>
  <sheetViews>
    <sheetView showGridLines="0" showRowColHeaders="0" topLeftCell="I1" zoomScale="90" zoomScaleNormal="90" workbookViewId="0">
      <selection activeCell="AK27" sqref="AK27"/>
    </sheetView>
  </sheetViews>
  <sheetFormatPr defaultColWidth="9.109375" defaultRowHeight="15.75" customHeight="1"/>
  <cols>
    <col min="1" max="2" width="3.33203125" style="136" hidden="1" customWidth="1"/>
    <col min="3" max="16" width="0.33203125" style="136" customWidth="1"/>
    <col min="17" max="17" width="12.5546875" style="136" customWidth="1"/>
    <col min="18" max="18" width="20.6640625" style="96" customWidth="1"/>
    <col min="19" max="19" width="13.88671875" style="96" customWidth="1"/>
    <col min="20" max="20" width="2.44140625" style="96" customWidth="1"/>
    <col min="21" max="31" width="6.33203125" style="96" customWidth="1"/>
    <col min="32" max="32" width="7.33203125" style="96" customWidth="1"/>
    <col min="33" max="33" width="2.88671875" style="136" customWidth="1"/>
    <col min="34" max="35" width="4.33203125" style="13" customWidth="1"/>
    <col min="36" max="109" width="9.109375" style="136"/>
    <col min="110" max="16384" width="9.109375" style="13"/>
  </cols>
  <sheetData>
    <row r="1" spans="1:109" ht="15.75" customHeight="1">
      <c r="R1" s="136"/>
      <c r="S1" s="136"/>
      <c r="T1" s="136"/>
      <c r="U1" s="136"/>
      <c r="V1" s="136"/>
      <c r="W1" s="136"/>
      <c r="X1" s="136"/>
      <c r="Y1" s="136"/>
      <c r="Z1" s="136"/>
      <c r="AA1" s="137"/>
      <c r="AB1" s="137"/>
      <c r="AC1" s="137"/>
      <c r="AD1" s="137"/>
      <c r="AE1" s="136"/>
      <c r="AF1" s="136"/>
      <c r="AG1" s="137"/>
      <c r="AH1" s="136"/>
      <c r="AI1" s="136"/>
      <c r="DC1" s="13"/>
      <c r="DD1" s="13"/>
      <c r="DE1" s="13"/>
    </row>
    <row r="2" spans="1:109" s="9" customFormat="1" ht="15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 t="s">
        <v>347</v>
      </c>
      <c r="R2" s="102"/>
      <c r="T2" s="102"/>
      <c r="U2" s="101"/>
      <c r="V2" s="101"/>
      <c r="W2" s="101"/>
      <c r="X2" s="101"/>
      <c r="Y2" s="101"/>
      <c r="Z2" s="15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</row>
    <row r="3" spans="1:109" s="6" customFormat="1" ht="15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01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</row>
    <row r="4" spans="1:109" s="6" customFormat="1" ht="15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514" t="s">
        <v>349</v>
      </c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314"/>
      <c r="AF4" s="314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9" s="6" customFormat="1" ht="15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314"/>
      <c r="AF5" s="314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9" s="6" customFormat="1" ht="15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57"/>
      <c r="S6" s="157"/>
      <c r="T6" s="215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9" s="6" customFormat="1" ht="15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523" t="s">
        <v>155</v>
      </c>
      <c r="V7" s="523" t="s">
        <v>156</v>
      </c>
      <c r="W7" s="537" t="s">
        <v>159</v>
      </c>
      <c r="X7" s="538"/>
      <c r="Y7" s="538"/>
      <c r="Z7" s="539"/>
      <c r="AA7" s="598" t="s">
        <v>389</v>
      </c>
      <c r="AB7" s="599" t="s">
        <v>28</v>
      </c>
      <c r="AC7" s="598" t="s">
        <v>388</v>
      </c>
      <c r="AD7" s="600" t="s">
        <v>30</v>
      </c>
      <c r="AE7" s="27"/>
      <c r="AF7" s="189"/>
      <c r="AG7" s="189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</row>
    <row r="8" spans="1:109" s="4" customFormat="1" ht="113.1" customHeight="1">
      <c r="A8" s="136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244"/>
      <c r="S8" s="244"/>
      <c r="T8" s="395"/>
      <c r="U8" s="519"/>
      <c r="V8" s="519"/>
      <c r="W8" s="396" t="s">
        <v>79</v>
      </c>
      <c r="X8" s="396" t="s">
        <v>157</v>
      </c>
      <c r="Y8" s="396" t="s">
        <v>158</v>
      </c>
      <c r="Z8" s="263" t="s">
        <v>7</v>
      </c>
      <c r="AA8" s="523"/>
      <c r="AB8" s="523"/>
      <c r="AC8" s="523"/>
      <c r="AD8" s="577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</row>
    <row r="9" spans="1:109" s="6" customFormat="1" ht="15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606" t="s">
        <v>350</v>
      </c>
      <c r="R9" s="564" t="s">
        <v>452</v>
      </c>
      <c r="S9" s="565"/>
      <c r="T9" s="115" t="s">
        <v>31</v>
      </c>
      <c r="U9" s="168">
        <v>1</v>
      </c>
      <c r="V9" s="167">
        <v>29</v>
      </c>
      <c r="W9" s="171">
        <v>64</v>
      </c>
      <c r="X9" s="172">
        <v>46</v>
      </c>
      <c r="Y9" s="173">
        <v>28</v>
      </c>
      <c r="Z9" s="168">
        <f>SUM(W9:Y9)</f>
        <v>138</v>
      </c>
      <c r="AA9" s="312">
        <v>494</v>
      </c>
      <c r="AB9" s="312">
        <v>64</v>
      </c>
      <c r="AC9" s="167">
        <v>20</v>
      </c>
      <c r="AD9" s="118">
        <f>U9+V9+Z9+AA9+AB9+AC9</f>
        <v>746</v>
      </c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</row>
    <row r="10" spans="1:109" s="6" customFormat="1" ht="15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607"/>
      <c r="R10" s="566"/>
      <c r="S10" s="567"/>
      <c r="T10" s="119" t="s">
        <v>244</v>
      </c>
      <c r="U10" s="170">
        <v>0</v>
      </c>
      <c r="V10" s="169">
        <v>50</v>
      </c>
      <c r="W10" s="176">
        <v>156</v>
      </c>
      <c r="X10" s="177">
        <v>109</v>
      </c>
      <c r="Y10" s="178">
        <v>43</v>
      </c>
      <c r="Z10" s="170">
        <f>SUM(W10:Y10)</f>
        <v>308</v>
      </c>
      <c r="AA10" s="313">
        <v>176</v>
      </c>
      <c r="AB10" s="313">
        <v>27</v>
      </c>
      <c r="AC10" s="169">
        <v>15</v>
      </c>
      <c r="AD10" s="122">
        <f>U10+V10+Z10+AA10+AB10+AC10</f>
        <v>576</v>
      </c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</row>
    <row r="11" spans="1:109" s="6" customFormat="1" ht="15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607"/>
      <c r="R11" s="568"/>
      <c r="S11" s="569"/>
      <c r="T11" s="370" t="s">
        <v>32</v>
      </c>
      <c r="U11" s="357">
        <f t="shared" ref="U11:AC11" si="0">SUM(U9:U10)</f>
        <v>1</v>
      </c>
      <c r="V11" s="357">
        <f t="shared" si="0"/>
        <v>79</v>
      </c>
      <c r="W11" s="357">
        <f t="shared" si="0"/>
        <v>220</v>
      </c>
      <c r="X11" s="357">
        <f>SUM(X9:X10)</f>
        <v>155</v>
      </c>
      <c r="Y11" s="357">
        <f t="shared" si="0"/>
        <v>71</v>
      </c>
      <c r="Z11" s="357">
        <f>SUM(Z9:Z10)</f>
        <v>446</v>
      </c>
      <c r="AA11" s="357">
        <f t="shared" si="0"/>
        <v>670</v>
      </c>
      <c r="AB11" s="357">
        <f t="shared" si="0"/>
        <v>91</v>
      </c>
      <c r="AC11" s="361">
        <f t="shared" si="0"/>
        <v>35</v>
      </c>
      <c r="AD11" s="362">
        <f>SUM(AD9:AD10)</f>
        <v>1322</v>
      </c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</row>
    <row r="12" spans="1:109" s="6" customFormat="1" ht="15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607"/>
      <c r="R12" s="564" t="s">
        <v>425</v>
      </c>
      <c r="S12" s="565"/>
      <c r="T12" s="115" t="s">
        <v>31</v>
      </c>
      <c r="U12" s="168">
        <v>0</v>
      </c>
      <c r="V12" s="167">
        <v>0</v>
      </c>
      <c r="W12" s="171">
        <v>0</v>
      </c>
      <c r="X12" s="172">
        <v>0</v>
      </c>
      <c r="Y12" s="173">
        <v>0</v>
      </c>
      <c r="Z12" s="168">
        <f>SUM(W12:Y12)</f>
        <v>0</v>
      </c>
      <c r="AA12" s="312">
        <v>0</v>
      </c>
      <c r="AB12" s="312">
        <v>0</v>
      </c>
      <c r="AC12" s="167">
        <v>0</v>
      </c>
      <c r="AD12" s="118">
        <f>U12+V12+Z12+AA12+AB12+AC12</f>
        <v>0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</row>
    <row r="13" spans="1:109" s="6" customFormat="1" ht="15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607"/>
      <c r="R13" s="566"/>
      <c r="S13" s="567"/>
      <c r="T13" s="119" t="s">
        <v>244</v>
      </c>
      <c r="U13" s="170">
        <v>0</v>
      </c>
      <c r="V13" s="169">
        <v>0</v>
      </c>
      <c r="W13" s="176">
        <v>0</v>
      </c>
      <c r="X13" s="177">
        <v>0</v>
      </c>
      <c r="Y13" s="178">
        <v>0</v>
      </c>
      <c r="Z13" s="170">
        <f>SUM(W13:Y13)</f>
        <v>0</v>
      </c>
      <c r="AA13" s="313">
        <v>0</v>
      </c>
      <c r="AB13" s="313">
        <v>0</v>
      </c>
      <c r="AC13" s="169">
        <v>0</v>
      </c>
      <c r="AD13" s="122">
        <f>U13+V13+Z13+AA13+AB13+AC13</f>
        <v>0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</row>
    <row r="14" spans="1:109" s="6" customFormat="1" ht="15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607"/>
      <c r="R14" s="568"/>
      <c r="S14" s="569"/>
      <c r="T14" s="370" t="s">
        <v>32</v>
      </c>
      <c r="U14" s="357">
        <f t="shared" ref="U14:AB14" si="1">SUM(U12:U13)</f>
        <v>0</v>
      </c>
      <c r="V14" s="357">
        <f t="shared" si="1"/>
        <v>0</v>
      </c>
      <c r="W14" s="357">
        <f t="shared" si="1"/>
        <v>0</v>
      </c>
      <c r="X14" s="357">
        <f t="shared" si="1"/>
        <v>0</v>
      </c>
      <c r="Y14" s="357">
        <f t="shared" si="1"/>
        <v>0</v>
      </c>
      <c r="Z14" s="357">
        <f>SUM(Z12:Z13)</f>
        <v>0</v>
      </c>
      <c r="AA14" s="357">
        <f t="shared" si="1"/>
        <v>0</v>
      </c>
      <c r="AB14" s="357">
        <f t="shared" si="1"/>
        <v>0</v>
      </c>
      <c r="AC14" s="361">
        <f>SUM(AC12:AC13)</f>
        <v>0</v>
      </c>
      <c r="AD14" s="362">
        <f>SUM(AD12:AD13)</f>
        <v>0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</row>
    <row r="15" spans="1:109" s="6" customFormat="1" ht="15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607"/>
      <c r="R15" s="564" t="s">
        <v>351</v>
      </c>
      <c r="S15" s="565"/>
      <c r="T15" s="115" t="s">
        <v>31</v>
      </c>
      <c r="U15" s="168">
        <v>0</v>
      </c>
      <c r="V15" s="167">
        <v>0</v>
      </c>
      <c r="W15" s="171">
        <v>0</v>
      </c>
      <c r="X15" s="172">
        <v>0</v>
      </c>
      <c r="Y15" s="173">
        <v>0</v>
      </c>
      <c r="Z15" s="168">
        <f>SUM(W15:Y15)</f>
        <v>0</v>
      </c>
      <c r="AA15" s="312">
        <v>0</v>
      </c>
      <c r="AB15" s="312">
        <v>0</v>
      </c>
      <c r="AC15" s="167">
        <v>0</v>
      </c>
      <c r="AD15" s="118">
        <f>U15+V15+Z15+AA15+AB15+AC15</f>
        <v>0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</row>
    <row r="16" spans="1:109" s="6" customFormat="1" ht="15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607"/>
      <c r="R16" s="566"/>
      <c r="S16" s="567"/>
      <c r="T16" s="119" t="s">
        <v>244</v>
      </c>
      <c r="U16" s="170">
        <v>0</v>
      </c>
      <c r="V16" s="169">
        <v>0</v>
      </c>
      <c r="W16" s="176">
        <v>0</v>
      </c>
      <c r="X16" s="177">
        <v>0</v>
      </c>
      <c r="Y16" s="178">
        <v>0</v>
      </c>
      <c r="Z16" s="170">
        <f>SUM(W16:Y16)</f>
        <v>0</v>
      </c>
      <c r="AA16" s="313">
        <v>0</v>
      </c>
      <c r="AB16" s="313">
        <v>0</v>
      </c>
      <c r="AC16" s="169">
        <v>0</v>
      </c>
      <c r="AD16" s="122">
        <f>U16+V16+Z16+AA16+AB16+AC16</f>
        <v>0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</row>
    <row r="17" spans="1:104" s="6" customFormat="1" ht="15.75" customHeight="1" thickBo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608"/>
      <c r="R17" s="609"/>
      <c r="S17" s="610"/>
      <c r="T17" s="403" t="s">
        <v>32</v>
      </c>
      <c r="U17" s="404">
        <f t="shared" ref="U17:AC17" si="2">SUM(U15:U16)</f>
        <v>0</v>
      </c>
      <c r="V17" s="404">
        <f t="shared" si="2"/>
        <v>0</v>
      </c>
      <c r="W17" s="404">
        <f t="shared" si="2"/>
        <v>0</v>
      </c>
      <c r="X17" s="404">
        <f t="shared" si="2"/>
        <v>0</v>
      </c>
      <c r="Y17" s="404">
        <f t="shared" si="2"/>
        <v>0</v>
      </c>
      <c r="Z17" s="404">
        <f>SUM(Z15:Z16)</f>
        <v>0</v>
      </c>
      <c r="AA17" s="404">
        <f t="shared" si="2"/>
        <v>0</v>
      </c>
      <c r="AB17" s="404">
        <f t="shared" si="2"/>
        <v>0</v>
      </c>
      <c r="AC17" s="405">
        <f t="shared" si="2"/>
        <v>0</v>
      </c>
      <c r="AD17" s="406">
        <f>SUM(AD15:AD16)</f>
        <v>0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</row>
    <row r="18" spans="1:104" s="27" customFormat="1" ht="15.75" customHeight="1">
      <c r="Q18" s="617" t="s">
        <v>515</v>
      </c>
      <c r="R18" s="611" t="s">
        <v>366</v>
      </c>
      <c r="S18" s="612"/>
      <c r="T18" s="397" t="s">
        <v>31</v>
      </c>
      <c r="U18" s="398">
        <v>0</v>
      </c>
      <c r="V18" s="398">
        <v>0</v>
      </c>
      <c r="W18" s="399">
        <v>0</v>
      </c>
      <c r="X18" s="399">
        <v>0</v>
      </c>
      <c r="Y18" s="400">
        <v>0</v>
      </c>
      <c r="Z18" s="398">
        <f>SUM(W18:Y18)</f>
        <v>0</v>
      </c>
      <c r="AA18" s="401">
        <v>23</v>
      </c>
      <c r="AB18" s="401">
        <v>1</v>
      </c>
      <c r="AC18" s="402">
        <v>0</v>
      </c>
      <c r="AD18" s="407">
        <f>U18+V18+Z18+AA18+AB18+AC18</f>
        <v>24</v>
      </c>
    </row>
    <row r="19" spans="1:104" s="27" customFormat="1" ht="15.75" customHeight="1">
      <c r="Q19" s="607"/>
      <c r="R19" s="613"/>
      <c r="S19" s="614"/>
      <c r="T19" s="119" t="s">
        <v>244</v>
      </c>
      <c r="U19" s="170">
        <v>0</v>
      </c>
      <c r="V19" s="170">
        <v>0</v>
      </c>
      <c r="W19" s="176">
        <v>0</v>
      </c>
      <c r="X19" s="176">
        <v>0</v>
      </c>
      <c r="Y19" s="178">
        <v>0</v>
      </c>
      <c r="Z19" s="170">
        <f>SUM(W19:Y19)</f>
        <v>0</v>
      </c>
      <c r="AA19" s="313">
        <v>3</v>
      </c>
      <c r="AB19" s="313">
        <v>0</v>
      </c>
      <c r="AC19" s="169">
        <v>0</v>
      </c>
      <c r="AD19" s="122">
        <f>U19+V19+Z19+AA19+AB19+AC19</f>
        <v>3</v>
      </c>
    </row>
    <row r="20" spans="1:104" s="27" customFormat="1" ht="15.75" customHeight="1" thickBot="1">
      <c r="Q20" s="607"/>
      <c r="R20" s="615"/>
      <c r="S20" s="616"/>
      <c r="T20" s="370" t="s">
        <v>32</v>
      </c>
      <c r="U20" s="357">
        <f t="shared" ref="U20:AC20" si="3">SUM(U18:U19)</f>
        <v>0</v>
      </c>
      <c r="V20" s="357">
        <f t="shared" si="3"/>
        <v>0</v>
      </c>
      <c r="W20" s="357">
        <f t="shared" si="3"/>
        <v>0</v>
      </c>
      <c r="X20" s="357">
        <f t="shared" si="3"/>
        <v>0</v>
      </c>
      <c r="Y20" s="357">
        <f t="shared" si="3"/>
        <v>0</v>
      </c>
      <c r="Z20" s="357">
        <f>SUM(Z18:Z19)</f>
        <v>0</v>
      </c>
      <c r="AA20" s="357">
        <f t="shared" si="3"/>
        <v>26</v>
      </c>
      <c r="AB20" s="357">
        <f t="shared" si="3"/>
        <v>1</v>
      </c>
      <c r="AC20" s="361">
        <f t="shared" si="3"/>
        <v>0</v>
      </c>
      <c r="AD20" s="362">
        <f>SUM(AD18:AD19)</f>
        <v>27</v>
      </c>
    </row>
    <row r="21" spans="1:104" s="27" customFormat="1" ht="15.75" customHeight="1">
      <c r="Q21" s="607"/>
      <c r="R21" s="621" t="s">
        <v>426</v>
      </c>
      <c r="S21" s="622"/>
      <c r="T21" s="125" t="s">
        <v>31</v>
      </c>
      <c r="U21" s="168">
        <v>0</v>
      </c>
      <c r="V21" s="168">
        <v>0</v>
      </c>
      <c r="W21" s="171">
        <v>0</v>
      </c>
      <c r="X21" s="171">
        <v>0</v>
      </c>
      <c r="Y21" s="173">
        <v>0</v>
      </c>
      <c r="Z21" s="168">
        <f>SUM(W21:Y21)</f>
        <v>0</v>
      </c>
      <c r="AA21" s="312">
        <v>43</v>
      </c>
      <c r="AB21" s="312">
        <v>1</v>
      </c>
      <c r="AC21" s="169">
        <v>0</v>
      </c>
      <c r="AD21" s="407">
        <f>U21+V21+Z21+AA21+AB21+AC21</f>
        <v>44</v>
      </c>
    </row>
    <row r="22" spans="1:104" s="27" customFormat="1" ht="15.75" customHeight="1">
      <c r="Q22" s="607"/>
      <c r="R22" s="613"/>
      <c r="S22" s="614"/>
      <c r="T22" s="119" t="s">
        <v>244</v>
      </c>
      <c r="U22" s="170">
        <v>0</v>
      </c>
      <c r="V22" s="170">
        <v>0</v>
      </c>
      <c r="W22" s="176">
        <v>0</v>
      </c>
      <c r="X22" s="176">
        <v>0</v>
      </c>
      <c r="Y22" s="178">
        <v>1</v>
      </c>
      <c r="Z22" s="170">
        <f>SUM(W22:Y22)</f>
        <v>1</v>
      </c>
      <c r="AA22" s="313">
        <v>12</v>
      </c>
      <c r="AB22" s="313">
        <v>1</v>
      </c>
      <c r="AC22" s="169">
        <v>0</v>
      </c>
      <c r="AD22" s="122">
        <f>U22+V22+Z22+AA22+AB22+AC22</f>
        <v>14</v>
      </c>
    </row>
    <row r="23" spans="1:104" s="27" customFormat="1" ht="15.75" customHeight="1">
      <c r="Q23" s="607"/>
      <c r="R23" s="615"/>
      <c r="S23" s="616"/>
      <c r="T23" s="370" t="s">
        <v>32</v>
      </c>
      <c r="U23" s="357">
        <f t="shared" ref="U23:AC23" si="4">SUM(U21:U22)</f>
        <v>0</v>
      </c>
      <c r="V23" s="357">
        <f t="shared" si="4"/>
        <v>0</v>
      </c>
      <c r="W23" s="357">
        <f t="shared" si="4"/>
        <v>0</v>
      </c>
      <c r="X23" s="357">
        <f t="shared" si="4"/>
        <v>0</v>
      </c>
      <c r="Y23" s="357">
        <f t="shared" si="4"/>
        <v>1</v>
      </c>
      <c r="Z23" s="357">
        <f t="shared" si="4"/>
        <v>1</v>
      </c>
      <c r="AA23" s="357">
        <f t="shared" si="4"/>
        <v>55</v>
      </c>
      <c r="AB23" s="357">
        <f t="shared" si="4"/>
        <v>2</v>
      </c>
      <c r="AC23" s="361">
        <f t="shared" si="4"/>
        <v>0</v>
      </c>
      <c r="AD23" s="362">
        <f>SUM(AD21:AD22)</f>
        <v>58</v>
      </c>
    </row>
    <row r="24" spans="1:104" s="27" customFormat="1" ht="15.75" customHeight="1">
      <c r="Q24" s="607"/>
      <c r="R24" s="621" t="s">
        <v>427</v>
      </c>
      <c r="S24" s="622"/>
      <c r="T24" s="125" t="s">
        <v>31</v>
      </c>
      <c r="U24" s="168">
        <v>0</v>
      </c>
      <c r="V24" s="168">
        <v>0</v>
      </c>
      <c r="W24" s="171">
        <v>0</v>
      </c>
      <c r="X24" s="171">
        <v>0</v>
      </c>
      <c r="Y24" s="173">
        <v>0</v>
      </c>
      <c r="Z24" s="168">
        <f>SUM(W24:Y24)</f>
        <v>0</v>
      </c>
      <c r="AA24" s="312">
        <v>8</v>
      </c>
      <c r="AB24" s="312">
        <v>1</v>
      </c>
      <c r="AC24" s="169">
        <v>0</v>
      </c>
      <c r="AD24" s="118">
        <f>U24+V24+Z24+AA24+AB24+AC24</f>
        <v>9</v>
      </c>
    </row>
    <row r="25" spans="1:104" s="27" customFormat="1" ht="15.75" customHeight="1">
      <c r="Q25" s="607"/>
      <c r="R25" s="613"/>
      <c r="S25" s="614"/>
      <c r="T25" s="119" t="s">
        <v>244</v>
      </c>
      <c r="U25" s="170">
        <v>0</v>
      </c>
      <c r="V25" s="170">
        <v>0</v>
      </c>
      <c r="W25" s="176">
        <v>0</v>
      </c>
      <c r="X25" s="176">
        <v>0</v>
      </c>
      <c r="Y25" s="178">
        <v>0</v>
      </c>
      <c r="Z25" s="170">
        <f>SUM(W25:Y25)</f>
        <v>0</v>
      </c>
      <c r="AA25" s="313">
        <v>4</v>
      </c>
      <c r="AB25" s="313">
        <v>0</v>
      </c>
      <c r="AC25" s="169">
        <v>0</v>
      </c>
      <c r="AD25" s="122">
        <f>U25+V25+Z25+AA25+AB25+AC25</f>
        <v>4</v>
      </c>
    </row>
    <row r="26" spans="1:104" s="27" customFormat="1" ht="15.75" customHeight="1">
      <c r="Q26" s="607"/>
      <c r="R26" s="613"/>
      <c r="S26" s="614"/>
      <c r="T26" s="408" t="s">
        <v>32</v>
      </c>
      <c r="U26" s="360">
        <f t="shared" ref="U26:AB26" si="5">SUM(U24:U25)</f>
        <v>0</v>
      </c>
      <c r="V26" s="360">
        <f t="shared" si="5"/>
        <v>0</v>
      </c>
      <c r="W26" s="360">
        <f t="shared" si="5"/>
        <v>0</v>
      </c>
      <c r="X26" s="360">
        <f t="shared" si="5"/>
        <v>0</v>
      </c>
      <c r="Y26" s="360">
        <f t="shared" si="5"/>
        <v>0</v>
      </c>
      <c r="Z26" s="360">
        <f t="shared" si="5"/>
        <v>0</v>
      </c>
      <c r="AA26" s="360">
        <f t="shared" si="5"/>
        <v>12</v>
      </c>
      <c r="AB26" s="360">
        <f t="shared" si="5"/>
        <v>1</v>
      </c>
      <c r="AC26" s="409">
        <f>SUM(AC24:AC25)</f>
        <v>0</v>
      </c>
      <c r="AD26" s="365">
        <f>SUM(AD24:AD25)</f>
        <v>13</v>
      </c>
    </row>
    <row r="27" spans="1:104" s="27" customFormat="1" ht="15.75" customHeight="1">
      <c r="Q27" s="560" t="s">
        <v>30</v>
      </c>
      <c r="R27" s="618"/>
      <c r="S27" s="548"/>
      <c r="T27" s="154" t="s">
        <v>31</v>
      </c>
      <c r="U27" s="164">
        <f>U9+U15+U12+U18+U21+U24</f>
        <v>1</v>
      </c>
      <c r="V27" s="164">
        <f>+V9+V15+V12+V18+V21+V24</f>
        <v>29</v>
      </c>
      <c r="W27" s="164">
        <f t="shared" ref="W27:AC27" si="6">+W9+W15+W12+W18+W21+W24</f>
        <v>64</v>
      </c>
      <c r="X27" s="164">
        <f t="shared" si="6"/>
        <v>46</v>
      </c>
      <c r="Y27" s="164">
        <f t="shared" si="6"/>
        <v>28</v>
      </c>
      <c r="Z27" s="164">
        <f>SUM(W27:Y27)</f>
        <v>138</v>
      </c>
      <c r="AA27" s="164">
        <f>+AA9+AA15+AA12+AA18+AA21+AA24</f>
        <v>568</v>
      </c>
      <c r="AB27" s="164">
        <f>+AB9+AB15+AB12+AB18+AB21+AB24</f>
        <v>67</v>
      </c>
      <c r="AC27" s="164">
        <f t="shared" si="6"/>
        <v>20</v>
      </c>
      <c r="AD27" s="164">
        <f>+U27+V27+Z27+AA27+AB27+AC27</f>
        <v>823</v>
      </c>
    </row>
    <row r="28" spans="1:104" s="27" customFormat="1" ht="15.75" customHeight="1">
      <c r="Q28" s="549"/>
      <c r="R28" s="619"/>
      <c r="S28" s="550"/>
      <c r="T28" s="155" t="s">
        <v>244</v>
      </c>
      <c r="U28" s="165">
        <f>U16+U10+U13+U19+U22+U25</f>
        <v>0</v>
      </c>
      <c r="V28" s="165">
        <f>V16+V10+V13+V19+V22+V25</f>
        <v>50</v>
      </c>
      <c r="W28" s="165">
        <f>W16+W10+W13+W19+W22+W25</f>
        <v>156</v>
      </c>
      <c r="X28" s="165">
        <f>X16+X10+X13+X19+X22+X25</f>
        <v>109</v>
      </c>
      <c r="Y28" s="165">
        <f>Y16+Y10+Y13+Y19+Y22+Y25</f>
        <v>44</v>
      </c>
      <c r="Z28" s="165">
        <f>SUM(W28:Y28)</f>
        <v>309</v>
      </c>
      <c r="AA28" s="165">
        <f>AA16+AA10+AA13+AA19+AA22+AA25</f>
        <v>195</v>
      </c>
      <c r="AB28" s="165">
        <f t="shared" ref="AB28:AC28" si="7">AB16+AB10+AB13+AB19+AB22+AB25</f>
        <v>28</v>
      </c>
      <c r="AC28" s="165">
        <f t="shared" si="7"/>
        <v>15</v>
      </c>
      <c r="AD28" s="165">
        <f>U28+V28+Z28+AA28+AB28+AC28</f>
        <v>597</v>
      </c>
    </row>
    <row r="29" spans="1:104" s="27" customFormat="1" ht="15.75" customHeight="1">
      <c r="Q29" s="551"/>
      <c r="R29" s="620"/>
      <c r="S29" s="552"/>
      <c r="T29" s="371" t="s">
        <v>32</v>
      </c>
      <c r="U29" s="362">
        <f t="shared" ref="U29:AC29" si="8">SUM(U27:U28)</f>
        <v>1</v>
      </c>
      <c r="V29" s="362">
        <f t="shared" si="8"/>
        <v>79</v>
      </c>
      <c r="W29" s="362">
        <f t="shared" si="8"/>
        <v>220</v>
      </c>
      <c r="X29" s="362">
        <f t="shared" si="8"/>
        <v>155</v>
      </c>
      <c r="Y29" s="362">
        <f>SUM(Y27:Y28)</f>
        <v>72</v>
      </c>
      <c r="Z29" s="362">
        <f>SUM(Z27:Z28)</f>
        <v>447</v>
      </c>
      <c r="AA29" s="362">
        <f>SUM(AA27:AA28)</f>
        <v>763</v>
      </c>
      <c r="AB29" s="362">
        <f>SUM(AB27:AB28)</f>
        <v>95</v>
      </c>
      <c r="AC29" s="366">
        <f t="shared" si="8"/>
        <v>35</v>
      </c>
      <c r="AD29" s="362">
        <f>SUM(AD27:AD28)</f>
        <v>1420</v>
      </c>
    </row>
    <row r="30" spans="1:104" s="27" customFormat="1" ht="15.75" customHeight="1"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104" s="27" customFormat="1" ht="15.75" customHeight="1"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</row>
    <row r="32" spans="1:104" s="27" customFormat="1" ht="15.75" customHeight="1"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</row>
    <row r="33" spans="1:36" s="27" customFormat="1" ht="15.75" customHeight="1"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</row>
    <row r="34" spans="1:36" s="27" customFormat="1" ht="15.75" customHeight="1"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</row>
    <row r="35" spans="1:36" s="27" customFormat="1" ht="15.75" customHeight="1"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</row>
    <row r="36" spans="1:36" s="27" customFormat="1" ht="15.75" customHeight="1"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</row>
    <row r="37" spans="1:36" s="27" customFormat="1" ht="15.75" customHeight="1"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</row>
    <row r="38" spans="1:36" s="27" customFormat="1" ht="15.75" customHeight="1"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</row>
    <row r="39" spans="1:36" s="27" customFormat="1" ht="15.75" customHeight="1"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</row>
    <row r="40" spans="1:36" s="27" customFormat="1" ht="15.75" customHeight="1"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</row>
    <row r="41" spans="1:36" s="27" customFormat="1" ht="15.75" customHeight="1"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</row>
    <row r="42" spans="1:36" s="27" customFormat="1" ht="15.75" customHeight="1"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</row>
    <row r="43" spans="1:36" s="27" customFormat="1" ht="15.75" customHeight="1"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</row>
    <row r="44" spans="1:36" s="27" customFormat="1" ht="15.75" customHeight="1"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</row>
    <row r="45" spans="1:36" s="27" customFormat="1" ht="15.75" customHeight="1"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</row>
    <row r="46" spans="1:36" s="27" customFormat="1" ht="15.75" customHeight="1"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</row>
    <row r="47" spans="1:36" s="27" customFormat="1" ht="15.75" customHeight="1"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</row>
    <row r="48" spans="1:36" s="27" customFormat="1" ht="15.7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</row>
    <row r="49" spans="1:109" s="27" customFormat="1" ht="15.75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</row>
    <row r="50" spans="1:109" s="27" customFormat="1" ht="15.75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</row>
    <row r="51" spans="1:109" s="27" customFormat="1" ht="15.75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</row>
    <row r="52" spans="1:109" s="27" customFormat="1" ht="15.75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</row>
    <row r="53" spans="1:109" s="27" customFormat="1" ht="15.75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</row>
    <row r="54" spans="1:109" s="27" customFormat="1" ht="15.7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</row>
    <row r="55" spans="1:109" s="27" customFormat="1" ht="15.75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</row>
    <row r="56" spans="1:109" s="27" customFormat="1" ht="15.75" customHeight="1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</row>
    <row r="57" spans="1:109" ht="15.75" customHeight="1"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H57" s="136"/>
      <c r="AI57" s="136"/>
      <c r="DC57" s="13"/>
      <c r="DD57" s="13"/>
      <c r="DE57" s="13"/>
    </row>
    <row r="58" spans="1:109" ht="15.75" customHeight="1"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H58" s="136"/>
      <c r="AI58" s="136"/>
      <c r="DC58" s="13"/>
      <c r="DD58" s="13"/>
      <c r="DE58" s="13"/>
    </row>
    <row r="59" spans="1:109" ht="15.75" customHeight="1"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H59" s="136"/>
      <c r="AI59" s="136"/>
    </row>
    <row r="60" spans="1:109" ht="15.75" customHeight="1"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H60" s="136"/>
      <c r="AI60" s="136"/>
    </row>
    <row r="61" spans="1:109" ht="15.75" customHeight="1"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H61" s="136"/>
      <c r="AI61" s="136"/>
    </row>
    <row r="62" spans="1:109" ht="15.75" customHeight="1"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H62" s="136"/>
      <c r="AI62" s="136"/>
      <c r="AO62" s="136" t="s">
        <v>112</v>
      </c>
    </row>
    <row r="63" spans="1:109" ht="15.75" customHeight="1"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H63" s="136"/>
      <c r="AI63" s="136"/>
    </row>
    <row r="64" spans="1:109" ht="15.75" customHeight="1"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H64" s="136"/>
      <c r="AI64" s="136"/>
    </row>
    <row r="65" spans="18:35" ht="15.75" customHeight="1"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H65" s="136"/>
      <c r="AI65" s="136"/>
    </row>
    <row r="66" spans="18:35" ht="15.75" customHeight="1"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H66" s="136"/>
      <c r="AI66" s="136"/>
    </row>
    <row r="67" spans="18:35" ht="15.75" customHeight="1"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H67" s="136"/>
      <c r="AI67" s="136"/>
    </row>
    <row r="68" spans="18:35" ht="15.75" customHeight="1"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H68" s="136"/>
      <c r="AI68" s="136"/>
    </row>
    <row r="69" spans="18:35" ht="15.75" customHeight="1"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H69" s="136"/>
      <c r="AI69" s="136"/>
    </row>
    <row r="70" spans="18:35" ht="15.75" customHeight="1"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H70" s="136"/>
      <c r="AI70" s="136"/>
    </row>
    <row r="71" spans="18:35" ht="15.75" customHeight="1"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H71" s="136"/>
      <c r="AI71" s="136"/>
    </row>
    <row r="72" spans="18:35" ht="15.75" customHeight="1"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H72" s="136"/>
      <c r="AI72" s="136"/>
    </row>
    <row r="73" spans="18:35" ht="15.75" customHeight="1"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H73" s="136"/>
      <c r="AI73" s="136"/>
    </row>
    <row r="74" spans="18:35" ht="15.75" customHeight="1"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H74" s="136"/>
      <c r="AI74" s="136"/>
    </row>
    <row r="75" spans="18:35" ht="15.75" customHeight="1"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H75" s="136"/>
      <c r="AI75" s="136"/>
    </row>
    <row r="76" spans="18:35" ht="15.75" customHeight="1"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H76" s="136"/>
      <c r="AI76" s="136"/>
    </row>
    <row r="77" spans="18:35" ht="15.75" customHeight="1"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H77" s="136"/>
      <c r="AI77" s="136"/>
    </row>
    <row r="78" spans="18:35" ht="15.75" customHeight="1"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H78" s="136"/>
      <c r="AI78" s="136"/>
    </row>
    <row r="79" spans="18:35" ht="15.75" customHeight="1"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H79" s="136"/>
      <c r="AI79" s="136"/>
    </row>
    <row r="80" spans="18:35" ht="15.75" customHeight="1"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H80" s="136"/>
      <c r="AI80" s="136"/>
    </row>
    <row r="81" spans="18:35" ht="15.75" customHeight="1"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H81" s="136"/>
      <c r="AI81" s="136"/>
    </row>
    <row r="82" spans="18:35" ht="15.75" customHeight="1"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H82" s="136"/>
      <c r="AI82" s="136"/>
    </row>
    <row r="83" spans="18:35" ht="15.75" customHeight="1"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H83" s="136"/>
      <c r="AI83" s="136"/>
    </row>
    <row r="84" spans="18:35" ht="15.75" customHeight="1"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H84" s="136"/>
      <c r="AI84" s="136"/>
    </row>
    <row r="85" spans="18:35" ht="15.75" customHeight="1"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H85" s="136"/>
      <c r="AI85" s="136"/>
    </row>
    <row r="86" spans="18:35" ht="15.75" customHeight="1"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H86" s="136"/>
      <c r="AI86" s="136"/>
    </row>
    <row r="87" spans="18:35" ht="15.75" customHeight="1"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H87" s="136"/>
      <c r="AI87" s="136"/>
    </row>
    <row r="88" spans="18:35" ht="15.75" customHeight="1"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H88" s="136"/>
      <c r="AI88" s="136"/>
    </row>
    <row r="89" spans="18:35" ht="15.75" customHeight="1"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H89" s="136"/>
      <c r="AI89" s="136"/>
    </row>
    <row r="90" spans="18:35" ht="15.75" customHeight="1"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H90" s="136"/>
      <c r="AI90" s="136"/>
    </row>
    <row r="91" spans="18:35" ht="15.75" customHeight="1"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H91" s="136"/>
      <c r="AI91" s="136"/>
    </row>
    <row r="92" spans="18:35" ht="15.75" customHeight="1"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H92" s="136"/>
      <c r="AI92" s="136"/>
    </row>
    <row r="93" spans="18:35" ht="15.75" customHeight="1"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H93" s="136"/>
      <c r="AI93" s="136"/>
    </row>
    <row r="94" spans="18:35" ht="15.75" customHeight="1"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H94" s="136"/>
      <c r="AI94" s="136"/>
    </row>
    <row r="95" spans="18:35" ht="15.75" customHeight="1"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H95" s="136"/>
      <c r="AI95" s="136"/>
    </row>
    <row r="96" spans="18:35" ht="15.75" customHeight="1"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H96" s="136"/>
      <c r="AI96" s="136"/>
    </row>
    <row r="97" spans="18:35" ht="15.75" customHeight="1"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H97" s="136"/>
      <c r="AI97" s="136"/>
    </row>
    <row r="98" spans="18:35" ht="15.75" customHeight="1"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H98" s="136"/>
      <c r="AI98" s="136"/>
    </row>
    <row r="99" spans="18:35" ht="15.75" customHeight="1"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H99" s="136"/>
      <c r="AI99" s="136"/>
    </row>
    <row r="100" spans="18:35" ht="15.75" customHeight="1"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H100" s="136"/>
      <c r="AI100" s="136"/>
    </row>
    <row r="101" spans="18:35" ht="15.75" customHeight="1"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H101" s="136"/>
      <c r="AI101" s="136"/>
    </row>
    <row r="102" spans="18:35" ht="15.75" customHeight="1"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H102" s="136"/>
      <c r="AI102" s="136"/>
    </row>
    <row r="103" spans="18:35" ht="15.75" customHeight="1"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H103" s="136"/>
      <c r="AI103" s="136"/>
    </row>
    <row r="104" spans="18:35" ht="15.75" customHeight="1"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H104" s="136"/>
      <c r="AI104" s="136"/>
    </row>
    <row r="105" spans="18:35" ht="15.75" customHeight="1"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H105" s="136"/>
      <c r="AI105" s="136"/>
    </row>
    <row r="106" spans="18:35" ht="15.75" customHeight="1"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H106" s="136"/>
      <c r="AI106" s="136"/>
    </row>
    <row r="107" spans="18:35" ht="15.75" customHeight="1"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H107" s="136"/>
      <c r="AI107" s="136"/>
    </row>
    <row r="108" spans="18:35" ht="15.75" customHeight="1"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H108" s="136"/>
      <c r="AI108" s="136"/>
    </row>
    <row r="109" spans="18:35" ht="15.75" customHeight="1"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H109" s="136"/>
      <c r="AI109" s="136"/>
    </row>
    <row r="110" spans="18:35" ht="15.75" customHeight="1"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H110" s="136"/>
      <c r="AI110" s="136"/>
    </row>
    <row r="111" spans="18:35" ht="15.75" customHeight="1"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H111" s="136"/>
      <c r="AI111" s="136"/>
    </row>
    <row r="112" spans="18:35" ht="15.75" customHeight="1"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H112" s="136"/>
      <c r="AI112" s="136"/>
    </row>
    <row r="113" spans="18:35" ht="15.75" customHeight="1"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H113" s="136"/>
      <c r="AI113" s="136"/>
    </row>
    <row r="114" spans="18:35" ht="15.75" customHeight="1"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H114" s="136"/>
      <c r="AI114" s="136"/>
    </row>
    <row r="115" spans="18:35" ht="15.75" customHeight="1"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H115" s="136"/>
      <c r="AI115" s="136"/>
    </row>
    <row r="116" spans="18:35" ht="15.75" customHeight="1"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H116" s="136"/>
      <c r="AI116" s="136"/>
    </row>
    <row r="117" spans="18:35" ht="15.75" customHeight="1"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H117" s="136"/>
      <c r="AI117" s="136"/>
    </row>
    <row r="118" spans="18:35" ht="15.75" customHeight="1"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H118" s="136"/>
      <c r="AI118" s="136"/>
    </row>
    <row r="119" spans="18:35" ht="15.75" customHeight="1"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H119" s="136"/>
      <c r="AI119" s="136"/>
    </row>
    <row r="120" spans="18:35" ht="15.75" customHeight="1"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H120" s="136"/>
      <c r="AI120" s="136"/>
    </row>
    <row r="121" spans="18:35" ht="15.75" customHeight="1"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H121" s="136"/>
      <c r="AI121" s="136"/>
    </row>
    <row r="122" spans="18:35" ht="15.75" customHeight="1"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H122" s="136"/>
      <c r="AI122" s="136"/>
    </row>
    <row r="123" spans="18:35" s="136" customFormat="1" ht="15.75" customHeight="1"/>
    <row r="124" spans="18:35" s="136" customFormat="1" ht="15.75" customHeight="1"/>
    <row r="125" spans="18:35" s="136" customFormat="1" ht="15.75" customHeight="1"/>
    <row r="126" spans="18:35" s="136" customFormat="1" ht="15.75" customHeight="1"/>
    <row r="127" spans="18:35" s="136" customFormat="1" ht="15.75" customHeight="1"/>
    <row r="128" spans="18:35" s="136" customFormat="1" ht="15.75" customHeight="1"/>
    <row r="129" s="136" customFormat="1" ht="15.75" customHeight="1"/>
    <row r="130" s="136" customFormat="1" ht="15.75" customHeight="1"/>
    <row r="131" s="136" customFormat="1" ht="15.75" customHeight="1"/>
    <row r="132" s="136" customFormat="1" ht="15.75" customHeight="1"/>
    <row r="133" s="136" customFormat="1" ht="15.75" customHeight="1"/>
    <row r="134" s="136" customFormat="1" ht="15.75" customHeight="1"/>
    <row r="135" s="136" customFormat="1" ht="15.75" customHeight="1"/>
    <row r="136" s="136" customFormat="1" ht="15.75" customHeight="1"/>
    <row r="137" s="136" customFormat="1" ht="15.75" customHeight="1"/>
    <row r="138" s="136" customFormat="1" ht="15.75" customHeight="1"/>
    <row r="139" s="136" customFormat="1" ht="15.75" customHeight="1"/>
    <row r="140" s="136" customFormat="1" ht="15.75" customHeight="1"/>
    <row r="141" s="136" customFormat="1" ht="15.75" customHeight="1"/>
    <row r="142" s="136" customFormat="1" ht="15.75" customHeight="1"/>
    <row r="143" s="136" customFormat="1" ht="15.75" customHeight="1"/>
    <row r="144" s="136" customFormat="1" ht="15.75" customHeight="1"/>
    <row r="145" s="136" customFormat="1" ht="15.75" customHeight="1"/>
    <row r="146" s="136" customFormat="1" ht="15.75" customHeight="1"/>
    <row r="147" s="136" customFormat="1" ht="15.75" customHeight="1"/>
    <row r="148" s="136" customFormat="1" ht="15.75" customHeight="1"/>
    <row r="149" s="136" customFormat="1" ht="15.75" customHeight="1"/>
    <row r="150" s="136" customFormat="1" ht="15.75" customHeight="1"/>
    <row r="151" s="136" customFormat="1" ht="15.75" customHeight="1"/>
    <row r="152" s="136" customFormat="1" ht="15.75" customHeight="1"/>
    <row r="153" s="136" customFormat="1" ht="15.75" customHeight="1"/>
    <row r="154" s="136" customFormat="1" ht="15.75" customHeight="1"/>
    <row r="155" s="136" customFormat="1" ht="15.75" customHeight="1"/>
    <row r="156" s="136" customFormat="1" ht="15.75" customHeight="1"/>
    <row r="157" s="136" customFormat="1" ht="15.75" customHeight="1"/>
    <row r="158" s="136" customFormat="1" ht="15.75" customHeight="1"/>
    <row r="159" s="136" customFormat="1" ht="15.75" customHeight="1"/>
    <row r="160" s="136" customFormat="1" ht="15.75" customHeight="1"/>
    <row r="161" s="136" customFormat="1" ht="15.75" customHeight="1"/>
    <row r="162" s="136" customFormat="1" ht="15.75" customHeight="1"/>
    <row r="163" s="136" customFormat="1" ht="15.75" customHeight="1"/>
    <row r="164" s="136" customFormat="1" ht="15.75" customHeight="1"/>
    <row r="165" s="136" customFormat="1" ht="15.75" customHeight="1"/>
    <row r="166" s="136" customFormat="1" ht="15.75" customHeight="1"/>
    <row r="167" s="136" customFormat="1" ht="15.75" customHeight="1"/>
    <row r="168" s="136" customFormat="1" ht="15.75" customHeight="1"/>
    <row r="169" s="136" customFormat="1" ht="15.75" customHeight="1"/>
    <row r="170" s="136" customFormat="1" ht="15.75" customHeight="1"/>
    <row r="171" s="136" customFormat="1" ht="15.75" customHeight="1"/>
    <row r="172" s="136" customFormat="1" ht="15.75" customHeight="1"/>
    <row r="173" s="136" customFormat="1" ht="15.75" customHeight="1"/>
    <row r="174" s="136" customFormat="1" ht="15.75" customHeight="1"/>
    <row r="175" s="136" customFormat="1" ht="15.75" customHeight="1"/>
    <row r="176" s="136" customFormat="1" ht="15.75" customHeight="1"/>
    <row r="177" s="136" customFormat="1" ht="15.75" customHeight="1"/>
    <row r="178" s="136" customFormat="1" ht="15.75" customHeight="1"/>
    <row r="179" s="136" customFormat="1" ht="15.75" customHeight="1"/>
    <row r="180" s="136" customFormat="1" ht="15.75" customHeight="1"/>
    <row r="181" s="136" customFormat="1" ht="15.75" customHeight="1"/>
    <row r="182" s="136" customFormat="1" ht="15.75" customHeight="1"/>
    <row r="183" s="136" customFormat="1" ht="15.75" customHeight="1"/>
    <row r="184" s="136" customFormat="1" ht="15.75" customHeight="1"/>
    <row r="185" s="136" customFormat="1" ht="15.75" customHeight="1"/>
    <row r="186" s="136" customFormat="1" ht="15.75" customHeight="1"/>
    <row r="187" s="136" customFormat="1" ht="15.75" customHeight="1"/>
    <row r="188" s="136" customFormat="1" ht="15.75" customHeight="1"/>
    <row r="189" s="136" customFormat="1" ht="15.75" customHeight="1"/>
    <row r="190" s="136" customFormat="1" ht="15.75" customHeight="1"/>
    <row r="191" s="136" customFormat="1" ht="15.75" customHeight="1"/>
    <row r="192" s="136" customFormat="1" ht="15.75" customHeight="1"/>
    <row r="193" s="136" customFormat="1" ht="15.75" customHeight="1"/>
    <row r="194" s="136" customFormat="1" ht="15.75" customHeight="1"/>
    <row r="195" s="136" customFormat="1" ht="15.75" customHeight="1"/>
    <row r="196" s="136" customFormat="1" ht="15.75" customHeight="1"/>
    <row r="197" s="136" customFormat="1" ht="15.75" customHeight="1"/>
    <row r="198" s="136" customFormat="1" ht="15.75" customHeight="1"/>
    <row r="199" s="136" customFormat="1" ht="15.75" customHeight="1"/>
    <row r="200" s="136" customFormat="1" ht="15.75" customHeight="1"/>
    <row r="201" s="136" customFormat="1" ht="15.75" customHeight="1"/>
    <row r="202" s="136" customFormat="1" ht="15.75" customHeight="1"/>
    <row r="203" s="136" customFormat="1" ht="15.75" customHeight="1"/>
    <row r="204" s="136" customFormat="1" ht="15.75" customHeight="1"/>
    <row r="205" s="136" customFormat="1" ht="15.75" customHeight="1"/>
    <row r="206" s="136" customFormat="1" ht="15.75" customHeight="1"/>
    <row r="207" s="136" customFormat="1" ht="15.75" customHeight="1"/>
    <row r="208" s="136" customFormat="1" ht="15.75" customHeight="1"/>
    <row r="209" s="136" customFormat="1" ht="15.75" customHeight="1"/>
    <row r="210" s="136" customFormat="1" ht="15.75" customHeight="1"/>
    <row r="211" s="136" customFormat="1" ht="15.75" customHeight="1"/>
    <row r="212" s="136" customFormat="1" ht="15.75" customHeight="1"/>
    <row r="213" s="136" customFormat="1" ht="15.75" customHeight="1"/>
    <row r="214" s="136" customFormat="1" ht="15.75" customHeight="1"/>
    <row r="215" s="136" customFormat="1" ht="15.75" customHeight="1"/>
    <row r="216" s="136" customFormat="1" ht="15.75" customHeight="1"/>
    <row r="217" s="136" customFormat="1" ht="15.75" customHeight="1"/>
    <row r="218" s="136" customFormat="1" ht="15.75" customHeight="1"/>
    <row r="219" s="136" customFormat="1" ht="15.75" customHeight="1"/>
    <row r="220" s="136" customFormat="1" ht="15.75" customHeight="1"/>
    <row r="221" s="136" customFormat="1" ht="15.75" customHeight="1"/>
    <row r="222" s="136" customFormat="1" ht="15.75" customHeight="1"/>
    <row r="223" s="136" customFormat="1" ht="15.75" customHeight="1"/>
    <row r="224" s="136" customFormat="1" ht="15.75" customHeight="1"/>
    <row r="225" s="136" customFormat="1" ht="15.75" customHeight="1"/>
    <row r="226" s="136" customFormat="1" ht="15.75" customHeight="1"/>
    <row r="227" s="136" customFormat="1" ht="15.75" customHeight="1"/>
    <row r="228" s="136" customFormat="1" ht="15.75" customHeight="1"/>
    <row r="229" s="136" customFormat="1" ht="15.75" customHeight="1"/>
    <row r="230" s="136" customFormat="1" ht="15.75" customHeight="1"/>
    <row r="231" s="136" customFormat="1" ht="15.75" customHeight="1"/>
    <row r="232" s="136" customFormat="1" ht="15.75" customHeight="1"/>
    <row r="233" s="136" customFormat="1" ht="15.75" customHeight="1"/>
    <row r="234" s="136" customFormat="1" ht="15.75" customHeight="1"/>
    <row r="235" s="136" customFormat="1" ht="15.75" customHeight="1"/>
    <row r="236" s="136" customFormat="1" ht="15.75" customHeight="1"/>
    <row r="237" s="136" customFormat="1" ht="15.75" customHeight="1"/>
    <row r="238" s="136" customFormat="1" ht="15.75" customHeight="1"/>
    <row r="239" s="136" customFormat="1" ht="15.75" customHeight="1"/>
    <row r="240" s="136" customFormat="1" ht="15.75" customHeight="1"/>
    <row r="241" s="136" customFormat="1" ht="15.75" customHeight="1"/>
    <row r="242" s="136" customFormat="1" ht="15.75" customHeight="1"/>
    <row r="243" s="136" customFormat="1" ht="15.75" customHeight="1"/>
    <row r="244" s="136" customFormat="1" ht="15.75" customHeight="1"/>
    <row r="245" s="136" customFormat="1" ht="15.75" customHeight="1"/>
    <row r="246" s="136" customFormat="1" ht="15.75" customHeight="1"/>
    <row r="247" s="136" customFormat="1" ht="15.75" customHeight="1"/>
    <row r="248" s="136" customFormat="1" ht="15.75" customHeight="1"/>
    <row r="249" s="136" customFormat="1" ht="15.75" customHeight="1"/>
    <row r="250" s="136" customFormat="1" ht="15.75" customHeight="1"/>
    <row r="251" s="136" customFormat="1" ht="15.75" customHeight="1"/>
    <row r="252" s="136" customFormat="1" ht="15.75" customHeight="1"/>
    <row r="253" s="136" customFormat="1" ht="15.75" customHeight="1"/>
    <row r="254" s="136" customFormat="1" ht="15.75" customHeight="1"/>
    <row r="255" s="136" customFormat="1" ht="15.75" customHeight="1"/>
    <row r="256" s="136" customFormat="1" ht="15.75" customHeight="1"/>
    <row r="257" s="136" customFormat="1" ht="15.75" customHeight="1"/>
    <row r="258" s="136" customFormat="1" ht="15.75" customHeight="1"/>
    <row r="259" s="136" customFormat="1" ht="15.75" customHeight="1"/>
    <row r="260" s="136" customFormat="1" ht="15.75" customHeight="1"/>
    <row r="261" s="136" customFormat="1" ht="15.75" customHeight="1"/>
    <row r="262" s="136" customFormat="1" ht="15.75" customHeight="1"/>
    <row r="263" s="136" customFormat="1" ht="15.75" customHeight="1"/>
    <row r="264" s="136" customFormat="1" ht="15.75" customHeight="1"/>
    <row r="265" s="136" customFormat="1" ht="15.75" customHeight="1"/>
    <row r="266" s="136" customFormat="1" ht="15.75" customHeight="1"/>
    <row r="267" s="136" customFormat="1" ht="15.75" customHeight="1"/>
    <row r="268" s="136" customFormat="1" ht="15.75" customHeight="1"/>
    <row r="269" s="136" customFormat="1" ht="15.75" customHeight="1"/>
    <row r="270" s="136" customFormat="1" ht="15.75" customHeight="1"/>
    <row r="271" s="136" customFormat="1" ht="15.75" customHeight="1"/>
    <row r="272" s="136" customFormat="1" ht="15.75" customHeight="1"/>
    <row r="273" s="136" customFormat="1" ht="15.75" customHeight="1"/>
    <row r="274" s="136" customFormat="1" ht="15.75" customHeight="1"/>
    <row r="275" s="136" customFormat="1" ht="15.75" customHeight="1"/>
    <row r="276" s="136" customFormat="1" ht="15.75" customHeight="1"/>
    <row r="277" s="136" customFormat="1" ht="15.75" customHeight="1"/>
    <row r="278" s="136" customFormat="1" ht="15.75" customHeight="1"/>
    <row r="279" s="136" customFormat="1" ht="15.75" customHeight="1"/>
    <row r="280" s="136" customFormat="1" ht="15.75" customHeight="1"/>
    <row r="281" s="136" customFormat="1" ht="15.75" customHeight="1"/>
    <row r="282" s="136" customFormat="1" ht="15.75" customHeight="1"/>
    <row r="283" s="136" customFormat="1" ht="15.75" customHeight="1"/>
    <row r="284" s="136" customFormat="1" ht="15.75" customHeight="1"/>
    <row r="285" s="136" customFormat="1" ht="15.75" customHeight="1"/>
    <row r="286" s="136" customFormat="1" ht="15.75" customHeight="1"/>
    <row r="287" s="136" customFormat="1" ht="15.75" customHeight="1"/>
    <row r="288" s="136" customFormat="1" ht="15.75" customHeight="1"/>
    <row r="289" s="136" customFormat="1" ht="15.75" customHeight="1"/>
    <row r="290" s="136" customFormat="1" ht="15.75" customHeight="1"/>
    <row r="291" s="136" customFormat="1" ht="15.75" customHeight="1"/>
    <row r="292" s="136" customFormat="1" ht="15.75" customHeight="1"/>
    <row r="293" s="136" customFormat="1" ht="15.75" customHeight="1"/>
    <row r="294" s="136" customFormat="1" ht="15.75" customHeight="1"/>
    <row r="295" s="136" customFormat="1" ht="15.75" customHeight="1"/>
    <row r="296" s="136" customFormat="1" ht="15.75" customHeight="1"/>
    <row r="297" s="136" customFormat="1" ht="15.75" customHeight="1"/>
    <row r="298" s="136" customFormat="1" ht="15.75" customHeight="1"/>
    <row r="299" s="136" customFormat="1" ht="15.75" customHeight="1"/>
    <row r="300" s="136" customFormat="1" ht="15.75" customHeight="1"/>
    <row r="301" s="136" customFormat="1" ht="15.75" customHeight="1"/>
    <row r="302" s="136" customFormat="1" ht="15.75" customHeight="1"/>
    <row r="303" s="136" customFormat="1" ht="15.75" customHeight="1"/>
    <row r="304" s="136" customFormat="1" ht="15.75" customHeight="1"/>
    <row r="305" s="136" customFormat="1" ht="15.75" customHeight="1"/>
    <row r="306" s="136" customFormat="1" ht="15.75" customHeight="1"/>
    <row r="307" s="136" customFormat="1" ht="15.75" customHeight="1"/>
    <row r="308" s="136" customFormat="1" ht="15.75" customHeight="1"/>
    <row r="309" s="136" customFormat="1" ht="15.75" customHeight="1"/>
    <row r="310" s="136" customFormat="1" ht="15.75" customHeight="1"/>
    <row r="311" s="136" customFormat="1" ht="15.75" customHeight="1"/>
    <row r="312" s="136" customFormat="1" ht="15.75" customHeight="1"/>
    <row r="313" s="136" customFormat="1" ht="15.75" customHeight="1"/>
    <row r="314" s="136" customFormat="1" ht="15.75" customHeight="1"/>
    <row r="315" s="136" customFormat="1" ht="15.75" customHeight="1"/>
    <row r="316" s="136" customFormat="1" ht="15.75" customHeight="1"/>
    <row r="317" s="136" customFormat="1" ht="15.75" customHeight="1"/>
    <row r="318" s="136" customFormat="1" ht="15.75" customHeight="1"/>
    <row r="319" s="136" customFormat="1" ht="15.75" customHeight="1"/>
    <row r="320" s="136" customFormat="1" ht="15.75" customHeight="1"/>
    <row r="321" s="136" customFormat="1" ht="15.75" customHeight="1"/>
    <row r="322" s="136" customFormat="1" ht="15.75" customHeight="1"/>
    <row r="323" s="136" customFormat="1" ht="15.75" customHeight="1"/>
    <row r="324" s="136" customFormat="1" ht="15.75" customHeight="1"/>
    <row r="325" s="136" customFormat="1" ht="15.75" customHeight="1"/>
    <row r="326" s="136" customFormat="1" ht="15.75" customHeight="1"/>
    <row r="327" s="136" customFormat="1" ht="15.75" customHeight="1"/>
    <row r="328" s="136" customFormat="1" ht="15.75" customHeight="1"/>
    <row r="329" s="136" customFormat="1" ht="15.75" customHeight="1"/>
    <row r="330" s="136" customFormat="1" ht="15.75" customHeight="1"/>
    <row r="331" s="136" customFormat="1" ht="15.75" customHeight="1"/>
    <row r="332" s="136" customFormat="1" ht="15.75" customHeight="1"/>
    <row r="333" s="136" customFormat="1" ht="15.75" customHeight="1"/>
    <row r="334" s="136" customFormat="1" ht="15.75" customHeight="1"/>
    <row r="335" s="136" customFormat="1" ht="15.75" customHeight="1"/>
    <row r="336" s="136" customFormat="1" ht="15.75" customHeight="1"/>
    <row r="337" s="136" customFormat="1" ht="15.75" customHeight="1"/>
    <row r="338" s="136" customFormat="1" ht="15.75" customHeight="1"/>
    <row r="339" s="136" customFormat="1" ht="15.75" customHeight="1"/>
    <row r="340" s="136" customFormat="1" ht="15.75" customHeight="1"/>
    <row r="341" s="136" customFormat="1" ht="15.75" customHeight="1"/>
    <row r="342" s="136" customFormat="1" ht="15.75" customHeight="1"/>
    <row r="343" s="136" customFormat="1" ht="15.75" customHeight="1"/>
    <row r="344" s="136" customFormat="1" ht="15.75" customHeight="1"/>
    <row r="345" s="136" customFormat="1" ht="15.75" customHeight="1"/>
    <row r="346" s="136" customFormat="1" ht="15.75" customHeight="1"/>
    <row r="347" s="136" customFormat="1" ht="15.75" customHeight="1"/>
    <row r="348" s="136" customFormat="1" ht="15.75" customHeight="1"/>
    <row r="349" s="136" customFormat="1" ht="15.75" customHeight="1"/>
    <row r="350" s="136" customFormat="1" ht="15.75" customHeight="1"/>
    <row r="351" s="136" customFormat="1" ht="15.75" customHeight="1"/>
    <row r="352" s="136" customFormat="1" ht="15.75" customHeight="1"/>
    <row r="353" s="136" customFormat="1" ht="15.75" customHeight="1"/>
    <row r="354" s="136" customFormat="1" ht="15.75" customHeight="1"/>
    <row r="355" s="136" customFormat="1" ht="15.75" customHeight="1"/>
    <row r="356" s="136" customFormat="1" ht="15.75" customHeight="1"/>
    <row r="357" s="136" customFormat="1" ht="15.75" customHeight="1"/>
    <row r="358" s="136" customFormat="1" ht="15.75" customHeight="1"/>
    <row r="359" s="136" customFormat="1" ht="15.75" customHeight="1"/>
    <row r="360" s="136" customFormat="1" ht="15.75" customHeight="1"/>
    <row r="361" s="136" customFormat="1" ht="15.75" customHeight="1"/>
    <row r="362" s="136" customFormat="1" ht="15.75" customHeight="1"/>
    <row r="363" s="136" customFormat="1" ht="15.75" customHeight="1"/>
    <row r="364" s="136" customFormat="1" ht="15.75" customHeight="1"/>
    <row r="365" s="136" customFormat="1" ht="15.75" customHeight="1"/>
    <row r="366" s="136" customFormat="1" ht="15.75" customHeight="1"/>
    <row r="367" s="136" customFormat="1" ht="15.75" customHeight="1"/>
    <row r="368" s="136" customFormat="1" ht="15.75" customHeight="1"/>
    <row r="369" s="136" customFormat="1" ht="15.75" customHeight="1"/>
    <row r="370" s="136" customFormat="1" ht="15.75" customHeight="1"/>
    <row r="371" s="136" customFormat="1" ht="15.75" customHeight="1"/>
    <row r="372" s="136" customFormat="1" ht="15.75" customHeight="1"/>
    <row r="373" s="136" customFormat="1" ht="15.75" customHeight="1"/>
    <row r="374" s="136" customFormat="1" ht="15.75" customHeight="1"/>
    <row r="375" s="136" customFormat="1" ht="15.75" customHeight="1"/>
    <row r="376" s="136" customFormat="1" ht="15.75" customHeight="1"/>
    <row r="377" s="136" customFormat="1" ht="15.75" customHeight="1"/>
    <row r="378" s="136" customFormat="1" ht="15.75" customHeight="1"/>
    <row r="379" s="136" customFormat="1" ht="15.75" customHeight="1"/>
    <row r="380" s="136" customFormat="1" ht="15.75" customHeight="1"/>
    <row r="381" s="136" customFormat="1" ht="15.75" customHeight="1"/>
    <row r="382" s="136" customFormat="1" ht="15.75" customHeight="1"/>
    <row r="383" s="136" customFormat="1" ht="15.75" customHeight="1"/>
    <row r="384" s="136" customFormat="1" ht="15.75" customHeight="1"/>
    <row r="385" s="136" customFormat="1" ht="15.75" customHeight="1"/>
    <row r="386" s="136" customFormat="1" ht="15.75" customHeight="1"/>
    <row r="387" s="136" customFormat="1" ht="15.75" customHeight="1"/>
    <row r="388" s="136" customFormat="1" ht="15.75" customHeight="1"/>
    <row r="389" s="136" customFormat="1" ht="15.75" customHeight="1"/>
    <row r="390" s="136" customFormat="1" ht="15.75" customHeight="1"/>
    <row r="391" s="136" customFormat="1" ht="15.75" customHeight="1"/>
    <row r="392" s="136" customFormat="1" ht="15.75" customHeight="1"/>
    <row r="393" s="136" customFormat="1" ht="15.75" customHeight="1"/>
    <row r="394" s="136" customFormat="1" ht="15.75" customHeight="1"/>
    <row r="395" s="136" customFormat="1" ht="15.75" customHeight="1"/>
    <row r="396" s="136" customFormat="1" ht="15.75" customHeight="1"/>
    <row r="397" s="136" customFormat="1" ht="15.75" customHeight="1"/>
    <row r="398" s="136" customFormat="1" ht="15.75" customHeight="1"/>
    <row r="399" s="136" customFormat="1" ht="15.75" customHeight="1"/>
    <row r="400" s="136" customFormat="1" ht="15.75" customHeight="1"/>
    <row r="401" spans="18:32" s="136" customFormat="1" ht="15.75" customHeight="1"/>
    <row r="402" spans="18:32" s="136" customFormat="1" ht="15.75" customHeight="1"/>
    <row r="403" spans="18:32" s="136" customFormat="1" ht="15.75" customHeight="1"/>
    <row r="404" spans="18:32" s="136" customFormat="1" ht="15.75" customHeight="1"/>
    <row r="405" spans="18:32" s="136" customFormat="1" ht="15.75" customHeight="1"/>
    <row r="406" spans="18:32" s="136" customFormat="1" ht="15.75" customHeight="1"/>
    <row r="407" spans="18:32" s="136" customFormat="1" ht="15.75" customHeight="1"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</row>
    <row r="408" spans="18:32" s="136" customFormat="1" ht="15.75" customHeight="1"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</row>
    <row r="409" spans="18:32" s="136" customFormat="1" ht="15.75" customHeight="1"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</row>
    <row r="410" spans="18:32" s="136" customFormat="1" ht="15.75" customHeight="1"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</row>
    <row r="411" spans="18:32" ht="15.75" customHeight="1">
      <c r="AE411" s="136"/>
      <c r="AF411" s="136"/>
    </row>
    <row r="412" spans="18:32" ht="15.75" customHeight="1">
      <c r="AE412" s="136"/>
      <c r="AF412" s="136"/>
    </row>
    <row r="413" spans="18:32" ht="15.75" customHeight="1">
      <c r="AE413" s="136"/>
      <c r="AF413" s="136"/>
    </row>
    <row r="414" spans="18:32" ht="15.75" customHeight="1">
      <c r="AE414" s="136"/>
      <c r="AF414" s="136"/>
    </row>
    <row r="415" spans="18:32" ht="15.75" customHeight="1">
      <c r="AE415" s="136"/>
      <c r="AF415" s="136"/>
    </row>
    <row r="416" spans="18:32" ht="15.75" customHeight="1">
      <c r="AE416" s="136"/>
      <c r="AF416" s="136"/>
    </row>
    <row r="417" spans="31:32" ht="15.75" customHeight="1">
      <c r="AE417" s="136"/>
      <c r="AF417" s="136"/>
    </row>
    <row r="418" spans="31:32" ht="15.75" customHeight="1">
      <c r="AE418" s="136"/>
      <c r="AF418" s="136"/>
    </row>
    <row r="419" spans="31:32" ht="15.75" customHeight="1">
      <c r="AF419" s="136"/>
    </row>
    <row r="420" spans="31:32" ht="15.75" customHeight="1">
      <c r="AF420" s="136"/>
    </row>
    <row r="421" spans="31:32" ht="15.75" customHeight="1">
      <c r="AF421" s="136"/>
    </row>
    <row r="422" spans="31:32" ht="15.75" customHeight="1">
      <c r="AF422" s="136"/>
    </row>
    <row r="423" spans="31:32" ht="15.75" customHeight="1">
      <c r="AF423" s="136"/>
    </row>
    <row r="424" spans="31:32" ht="15.75" customHeight="1">
      <c r="AF424" s="136"/>
    </row>
    <row r="425" spans="31:32" ht="15.75" customHeight="1">
      <c r="AF425" s="136"/>
    </row>
    <row r="426" spans="31:32" ht="15.75" customHeight="1">
      <c r="AF426" s="136"/>
    </row>
    <row r="427" spans="31:32" ht="15.75" customHeight="1">
      <c r="AF427" s="136"/>
    </row>
    <row r="428" spans="31:32" ht="15.75" customHeight="1">
      <c r="AF428" s="136"/>
    </row>
    <row r="429" spans="31:32" ht="15.75" customHeight="1">
      <c r="AF429" s="136"/>
    </row>
    <row r="430" spans="31:32" ht="15.75" customHeight="1">
      <c r="AF430" s="136"/>
    </row>
    <row r="431" spans="31:32" ht="15.75" customHeight="1">
      <c r="AF431" s="136"/>
    </row>
    <row r="432" spans="31:32" ht="15.75" customHeight="1">
      <c r="AF432" s="136"/>
    </row>
    <row r="433" spans="32:35" ht="15.75" customHeight="1">
      <c r="AF433" s="136"/>
    </row>
    <row r="434" spans="32:35" ht="15.75" customHeight="1">
      <c r="AF434" s="136"/>
    </row>
    <row r="435" spans="32:35" ht="15.75" customHeight="1">
      <c r="AF435" s="136"/>
    </row>
    <row r="436" spans="32:35" ht="15.75" customHeight="1">
      <c r="AF436" s="136"/>
    </row>
    <row r="439" spans="32:35" ht="15.75" customHeight="1">
      <c r="AH439" s="136"/>
      <c r="AI439" s="136"/>
    </row>
    <row r="440" spans="32:35" ht="15.75" customHeight="1">
      <c r="AH440" s="136"/>
      <c r="AI440" s="136"/>
    </row>
    <row r="441" spans="32:35" ht="15.75" customHeight="1">
      <c r="AH441" s="136"/>
      <c r="AI441" s="136"/>
    </row>
    <row r="442" spans="32:35" ht="15.75" customHeight="1">
      <c r="AH442" s="136"/>
      <c r="AI442" s="136"/>
    </row>
    <row r="443" spans="32:35" ht="15.75" customHeight="1">
      <c r="AH443" s="136"/>
      <c r="AI443" s="136"/>
    </row>
    <row r="444" spans="32:35" ht="15.75" customHeight="1">
      <c r="AH444" s="136"/>
      <c r="AI444" s="136"/>
    </row>
    <row r="445" spans="32:35" ht="15.75" customHeight="1">
      <c r="AH445" s="136"/>
      <c r="AI445" s="136"/>
    </row>
    <row r="446" spans="32:35" ht="15.75" customHeight="1">
      <c r="AH446" s="136"/>
      <c r="AI446" s="136"/>
    </row>
    <row r="447" spans="32:35" ht="15.75" customHeight="1">
      <c r="AH447" s="136"/>
      <c r="AI447" s="136"/>
    </row>
    <row r="448" spans="32:35" ht="15.75" customHeight="1">
      <c r="AH448" s="136"/>
      <c r="AI448" s="136"/>
    </row>
    <row r="449" spans="34:35" ht="15.75" customHeight="1">
      <c r="AH449" s="136"/>
      <c r="AI449" s="136"/>
    </row>
    <row r="450" spans="34:35" ht="15.75" customHeight="1">
      <c r="AH450" s="136"/>
      <c r="AI450" s="136"/>
    </row>
    <row r="451" spans="34:35" ht="15.75" customHeight="1">
      <c r="AH451" s="136"/>
      <c r="AI451" s="136"/>
    </row>
    <row r="452" spans="34:35" ht="15.75" customHeight="1">
      <c r="AH452" s="136"/>
      <c r="AI452" s="136"/>
    </row>
    <row r="453" spans="34:35" ht="15.75" customHeight="1">
      <c r="AH453" s="136"/>
      <c r="AI453" s="136"/>
    </row>
    <row r="454" spans="34:35" ht="15.75" customHeight="1">
      <c r="AH454" s="136"/>
      <c r="AI454" s="136"/>
    </row>
    <row r="455" spans="34:35" ht="15.75" customHeight="1">
      <c r="AH455" s="136"/>
      <c r="AI455" s="136"/>
    </row>
    <row r="456" spans="34:35" ht="15.75" customHeight="1">
      <c r="AH456" s="136"/>
      <c r="AI456" s="136"/>
    </row>
    <row r="457" spans="34:35" ht="15.75" customHeight="1">
      <c r="AH457" s="136"/>
      <c r="AI457" s="136"/>
    </row>
    <row r="458" spans="34:35" ht="15.75" customHeight="1">
      <c r="AH458" s="136"/>
      <c r="AI458" s="136"/>
    </row>
    <row r="459" spans="34:35" ht="15.75" customHeight="1">
      <c r="AH459" s="136"/>
      <c r="AI459" s="136"/>
    </row>
    <row r="460" spans="34:35" ht="15.75" customHeight="1">
      <c r="AH460" s="136"/>
      <c r="AI460" s="136"/>
    </row>
    <row r="461" spans="34:35" ht="15.75" customHeight="1">
      <c r="AH461" s="136"/>
      <c r="AI461" s="136"/>
    </row>
    <row r="462" spans="34:35" ht="15.75" customHeight="1">
      <c r="AH462" s="136"/>
      <c r="AI462" s="136"/>
    </row>
    <row r="463" spans="34:35" ht="15.75" customHeight="1">
      <c r="AH463" s="136"/>
      <c r="AI463" s="136"/>
    </row>
    <row r="464" spans="34:35" ht="15.75" customHeight="1">
      <c r="AH464" s="136"/>
      <c r="AI464" s="136"/>
    </row>
    <row r="465" spans="34:35" ht="15.75" customHeight="1">
      <c r="AH465" s="136"/>
      <c r="AI465" s="136"/>
    </row>
    <row r="466" spans="34:35" ht="15.75" customHeight="1">
      <c r="AH466" s="136"/>
      <c r="AI466" s="136"/>
    </row>
    <row r="467" spans="34:35" ht="15.75" customHeight="1">
      <c r="AH467" s="136"/>
      <c r="AI467" s="136"/>
    </row>
    <row r="468" spans="34:35" ht="15.75" customHeight="1">
      <c r="AH468" s="136"/>
      <c r="AI468" s="136"/>
    </row>
    <row r="469" spans="34:35" ht="15.75" customHeight="1">
      <c r="AH469" s="136"/>
      <c r="AI469" s="136"/>
    </row>
    <row r="470" spans="34:35" ht="15.75" customHeight="1">
      <c r="AH470" s="136"/>
      <c r="AI470" s="136"/>
    </row>
    <row r="471" spans="34:35" ht="15.75" customHeight="1">
      <c r="AH471" s="96"/>
      <c r="AI471" s="96"/>
    </row>
    <row r="472" spans="34:35" ht="15.75" customHeight="1">
      <c r="AH472" s="96"/>
      <c r="AI472" s="96"/>
    </row>
    <row r="473" spans="34:35" ht="15.75" customHeight="1">
      <c r="AH473" s="96"/>
      <c r="AI473" s="96"/>
    </row>
    <row r="474" spans="34:35" ht="15.75" customHeight="1">
      <c r="AH474" s="96"/>
      <c r="AI474" s="96"/>
    </row>
    <row r="475" spans="34:35" ht="15.75" customHeight="1">
      <c r="AH475" s="96"/>
      <c r="AI475" s="96"/>
    </row>
    <row r="476" spans="34:35" ht="15.75" customHeight="1">
      <c r="AH476" s="96"/>
      <c r="AI476" s="96"/>
    </row>
    <row r="477" spans="34:35" ht="15.75" customHeight="1">
      <c r="AH477" s="96"/>
      <c r="AI477" s="96"/>
    </row>
    <row r="478" spans="34:35" ht="15.75" customHeight="1">
      <c r="AH478" s="96"/>
      <c r="AI478" s="96"/>
    </row>
    <row r="479" spans="34:35" ht="15.75" customHeight="1">
      <c r="AH479" s="96"/>
      <c r="AI479" s="96"/>
    </row>
    <row r="480" spans="34:35" ht="15.75" customHeight="1">
      <c r="AH480" s="96"/>
      <c r="AI480" s="96"/>
    </row>
    <row r="481" spans="34:35" ht="15.75" customHeight="1">
      <c r="AH481" s="96"/>
      <c r="AI481" s="96"/>
    </row>
    <row r="482" spans="34:35" ht="15.75" customHeight="1">
      <c r="AH482" s="96"/>
      <c r="AI482" s="96"/>
    </row>
    <row r="483" spans="34:35" ht="15.75" customHeight="1">
      <c r="AH483" s="96"/>
      <c r="AI483" s="96"/>
    </row>
    <row r="484" spans="34:35" ht="15.75" customHeight="1">
      <c r="AH484" s="96"/>
      <c r="AI484" s="96"/>
    </row>
    <row r="485" spans="34:35" ht="15.75" customHeight="1">
      <c r="AH485" s="96"/>
      <c r="AI485" s="96"/>
    </row>
    <row r="486" spans="34:35" ht="15.75" customHeight="1">
      <c r="AH486" s="96"/>
      <c r="AI486" s="96"/>
    </row>
    <row r="487" spans="34:35" ht="15.75" customHeight="1">
      <c r="AH487" s="96"/>
      <c r="AI487" s="96"/>
    </row>
    <row r="488" spans="34:35" ht="15.75" customHeight="1">
      <c r="AH488" s="96"/>
      <c r="AI488" s="96"/>
    </row>
    <row r="489" spans="34:35" ht="15.75" customHeight="1">
      <c r="AH489" s="96"/>
      <c r="AI489" s="96"/>
    </row>
    <row r="490" spans="34:35" ht="15.75" customHeight="1">
      <c r="AH490" s="96"/>
      <c r="AI490" s="96"/>
    </row>
    <row r="491" spans="34:35" ht="15.75" customHeight="1">
      <c r="AH491" s="96"/>
      <c r="AI491" s="96"/>
    </row>
    <row r="492" spans="34:35" ht="15.75" customHeight="1">
      <c r="AH492" s="96"/>
      <c r="AI492" s="96"/>
    </row>
    <row r="493" spans="34:35" ht="15.75" customHeight="1">
      <c r="AH493" s="96"/>
      <c r="AI493" s="96"/>
    </row>
    <row r="494" spans="34:35" ht="15.75" customHeight="1">
      <c r="AH494" s="96"/>
      <c r="AI494" s="96"/>
    </row>
    <row r="495" spans="34:35" ht="15.75" customHeight="1">
      <c r="AH495" s="96"/>
      <c r="AI495" s="96"/>
    </row>
    <row r="496" spans="34:35" ht="15.75" customHeight="1">
      <c r="AH496" s="96"/>
      <c r="AI496" s="96"/>
    </row>
    <row r="497" spans="34:35" ht="15.75" customHeight="1">
      <c r="AH497" s="96"/>
      <c r="AI497" s="96"/>
    </row>
    <row r="498" spans="34:35" ht="15.75" customHeight="1">
      <c r="AH498" s="96"/>
      <c r="AI498" s="96"/>
    </row>
    <row r="499" spans="34:35" ht="15.75" customHeight="1">
      <c r="AH499" s="96"/>
      <c r="AI499" s="96"/>
    </row>
    <row r="500" spans="34:35" ht="15.75" customHeight="1">
      <c r="AH500" s="96"/>
      <c r="AI500" s="96"/>
    </row>
    <row r="501" spans="34:35" ht="15.75" customHeight="1">
      <c r="AH501" s="96"/>
      <c r="AI501" s="96"/>
    </row>
    <row r="502" spans="34:35" ht="15.75" customHeight="1">
      <c r="AH502" s="96"/>
      <c r="AI502" s="96"/>
    </row>
    <row r="503" spans="34:35" ht="15.75" customHeight="1">
      <c r="AH503" s="96"/>
      <c r="AI503" s="96"/>
    </row>
    <row r="504" spans="34:35" ht="15.75" customHeight="1">
      <c r="AH504" s="96"/>
      <c r="AI504" s="96"/>
    </row>
    <row r="505" spans="34:35" ht="15.75" customHeight="1">
      <c r="AH505" s="96"/>
      <c r="AI505" s="96"/>
    </row>
    <row r="506" spans="34:35" ht="15.75" customHeight="1">
      <c r="AH506" s="96"/>
      <c r="AI506" s="96"/>
    </row>
    <row r="507" spans="34:35" ht="15.75" customHeight="1">
      <c r="AH507" s="96"/>
      <c r="AI507" s="96"/>
    </row>
    <row r="508" spans="34:35" ht="15.75" customHeight="1">
      <c r="AH508" s="96"/>
      <c r="AI508" s="96"/>
    </row>
    <row r="509" spans="34:35" ht="15.75" customHeight="1">
      <c r="AH509" s="96"/>
      <c r="AI509" s="96"/>
    </row>
    <row r="510" spans="34:35" ht="15.75" customHeight="1">
      <c r="AH510" s="96"/>
      <c r="AI510" s="96"/>
    </row>
    <row r="511" spans="34:35" ht="15.75" customHeight="1">
      <c r="AH511" s="96"/>
      <c r="AI511" s="96"/>
    </row>
    <row r="512" spans="34:35" ht="15.75" customHeight="1">
      <c r="AH512" s="96"/>
      <c r="AI512" s="96"/>
    </row>
    <row r="513" spans="34:35" ht="15.75" customHeight="1">
      <c r="AH513" s="96"/>
      <c r="AI513" s="96"/>
    </row>
    <row r="514" spans="34:35" ht="15.75" customHeight="1">
      <c r="AH514" s="96"/>
      <c r="AI514" s="96"/>
    </row>
    <row r="515" spans="34:35" ht="15.75" customHeight="1">
      <c r="AH515" s="96"/>
      <c r="AI515" s="96"/>
    </row>
    <row r="516" spans="34:35" ht="15.75" customHeight="1">
      <c r="AH516" s="96"/>
      <c r="AI516" s="96"/>
    </row>
    <row r="517" spans="34:35" ht="15.75" customHeight="1">
      <c r="AH517" s="96"/>
      <c r="AI517" s="96"/>
    </row>
    <row r="518" spans="34:35" ht="15.75" customHeight="1">
      <c r="AH518" s="96"/>
      <c r="AI518" s="96"/>
    </row>
    <row r="519" spans="34:35" ht="15.75" customHeight="1">
      <c r="AH519" s="96"/>
      <c r="AI519" s="96"/>
    </row>
    <row r="520" spans="34:35" ht="15.75" customHeight="1">
      <c r="AH520" s="96"/>
      <c r="AI520" s="96"/>
    </row>
    <row r="521" spans="34:35" ht="15.75" customHeight="1">
      <c r="AH521" s="96"/>
      <c r="AI521" s="96"/>
    </row>
    <row r="522" spans="34:35" ht="15.75" customHeight="1">
      <c r="AH522" s="96"/>
      <c r="AI522" s="96"/>
    </row>
    <row r="523" spans="34:35" ht="15.75" customHeight="1">
      <c r="AH523" s="96"/>
      <c r="AI523" s="96"/>
    </row>
    <row r="524" spans="34:35" ht="15.75" customHeight="1">
      <c r="AH524" s="96"/>
      <c r="AI524" s="96"/>
    </row>
    <row r="525" spans="34:35" ht="15.75" customHeight="1">
      <c r="AH525" s="96"/>
      <c r="AI525" s="96"/>
    </row>
    <row r="526" spans="34:35" ht="15.75" customHeight="1">
      <c r="AH526" s="96"/>
      <c r="AI526" s="96"/>
    </row>
    <row r="527" spans="34:35" ht="15.75" customHeight="1">
      <c r="AH527" s="96"/>
      <c r="AI527" s="96"/>
    </row>
    <row r="528" spans="34:35" ht="15.75" customHeight="1">
      <c r="AH528" s="96"/>
      <c r="AI528" s="96"/>
    </row>
    <row r="529" spans="34:35" ht="15.75" customHeight="1">
      <c r="AH529" s="96"/>
      <c r="AI529" s="96"/>
    </row>
    <row r="530" spans="34:35" ht="15.75" customHeight="1">
      <c r="AH530" s="96"/>
      <c r="AI530" s="96"/>
    </row>
    <row r="531" spans="34:35" ht="15.75" customHeight="1">
      <c r="AH531" s="96"/>
      <c r="AI531" s="96"/>
    </row>
    <row r="532" spans="34:35" ht="15.75" customHeight="1">
      <c r="AH532" s="96"/>
      <c r="AI532" s="96"/>
    </row>
    <row r="533" spans="34:35" ht="15.75" customHeight="1">
      <c r="AH533" s="96"/>
      <c r="AI533" s="96"/>
    </row>
    <row r="534" spans="34:35" ht="15.75" customHeight="1">
      <c r="AH534" s="96"/>
      <c r="AI534" s="96"/>
    </row>
    <row r="535" spans="34:35" ht="15.75" customHeight="1">
      <c r="AH535" s="96"/>
      <c r="AI535" s="96"/>
    </row>
    <row r="536" spans="34:35" ht="15.75" customHeight="1">
      <c r="AH536" s="96"/>
      <c r="AI536" s="96"/>
    </row>
    <row r="537" spans="34:35" ht="15.75" customHeight="1">
      <c r="AH537" s="96"/>
      <c r="AI537" s="96"/>
    </row>
    <row r="538" spans="34:35" ht="15.75" customHeight="1">
      <c r="AH538" s="96"/>
      <c r="AI538" s="96"/>
    </row>
    <row r="539" spans="34:35" ht="15.75" customHeight="1">
      <c r="AH539" s="96"/>
      <c r="AI539" s="96"/>
    </row>
    <row r="540" spans="34:35" ht="15.75" customHeight="1">
      <c r="AH540" s="96"/>
      <c r="AI540" s="96"/>
    </row>
    <row r="541" spans="34:35" ht="15.75" customHeight="1">
      <c r="AH541" s="96"/>
      <c r="AI541" s="96"/>
    </row>
    <row r="542" spans="34:35" ht="15.75" customHeight="1">
      <c r="AH542" s="96"/>
      <c r="AI542" s="96"/>
    </row>
    <row r="543" spans="34:35" ht="15.75" customHeight="1">
      <c r="AH543" s="96"/>
      <c r="AI543" s="96"/>
    </row>
    <row r="544" spans="34:35" ht="15.75" customHeight="1">
      <c r="AH544" s="96"/>
      <c r="AI544" s="96"/>
    </row>
    <row r="545" spans="34:35" ht="15.75" customHeight="1">
      <c r="AH545" s="96"/>
      <c r="AI545" s="96"/>
    </row>
    <row r="546" spans="34:35" ht="15.75" customHeight="1">
      <c r="AH546" s="96"/>
      <c r="AI546" s="96"/>
    </row>
    <row r="547" spans="34:35" ht="15.75" customHeight="1">
      <c r="AH547" s="96"/>
      <c r="AI547" s="96"/>
    </row>
    <row r="548" spans="34:35" ht="15.75" customHeight="1">
      <c r="AH548" s="96"/>
      <c r="AI548" s="96"/>
    </row>
    <row r="549" spans="34:35" ht="15.75" customHeight="1">
      <c r="AH549" s="96"/>
      <c r="AI549" s="96"/>
    </row>
    <row r="550" spans="34:35" ht="15.75" customHeight="1">
      <c r="AH550" s="96"/>
      <c r="AI550" s="96"/>
    </row>
    <row r="551" spans="34:35" ht="15.75" customHeight="1">
      <c r="AH551" s="96"/>
      <c r="AI551" s="96"/>
    </row>
    <row r="552" spans="34:35" ht="15.75" customHeight="1">
      <c r="AH552" s="96"/>
      <c r="AI552" s="96"/>
    </row>
    <row r="553" spans="34:35" ht="15.75" customHeight="1">
      <c r="AH553" s="96"/>
      <c r="AI553" s="96"/>
    </row>
    <row r="554" spans="34:35" ht="15.75" customHeight="1">
      <c r="AH554" s="96"/>
      <c r="AI554" s="96"/>
    </row>
    <row r="555" spans="34:35" ht="15.75" customHeight="1">
      <c r="AH555" s="96"/>
      <c r="AI555" s="96"/>
    </row>
    <row r="556" spans="34:35" ht="15.75" customHeight="1">
      <c r="AH556" s="96"/>
      <c r="AI556" s="96"/>
    </row>
    <row r="557" spans="34:35" ht="15.75" customHeight="1">
      <c r="AH557" s="96"/>
      <c r="AI557" s="96"/>
    </row>
    <row r="558" spans="34:35" ht="15.75" customHeight="1">
      <c r="AH558" s="96"/>
      <c r="AI558" s="96"/>
    </row>
    <row r="559" spans="34:35" ht="15.75" customHeight="1">
      <c r="AH559" s="96"/>
      <c r="AI559" s="96"/>
    </row>
    <row r="560" spans="34:35" ht="15.75" customHeight="1">
      <c r="AH560" s="96"/>
      <c r="AI560" s="96"/>
    </row>
    <row r="561" spans="34:35" ht="15.75" customHeight="1">
      <c r="AH561" s="96"/>
      <c r="AI561" s="96"/>
    </row>
    <row r="562" spans="34:35" ht="15.75" customHeight="1">
      <c r="AH562" s="96"/>
      <c r="AI562" s="96"/>
    </row>
    <row r="563" spans="34:35" ht="15.75" customHeight="1">
      <c r="AH563" s="96"/>
      <c r="AI563" s="96"/>
    </row>
    <row r="564" spans="34:35" ht="15.75" customHeight="1">
      <c r="AH564" s="96"/>
      <c r="AI564" s="96"/>
    </row>
    <row r="565" spans="34:35" ht="15.75" customHeight="1">
      <c r="AH565" s="96"/>
      <c r="AI565" s="96"/>
    </row>
    <row r="566" spans="34:35" ht="15.75" customHeight="1">
      <c r="AH566" s="96"/>
      <c r="AI566" s="96"/>
    </row>
    <row r="567" spans="34:35" ht="15.75" customHeight="1">
      <c r="AH567" s="96"/>
      <c r="AI567" s="96"/>
    </row>
    <row r="568" spans="34:35" ht="15.75" customHeight="1">
      <c r="AH568" s="96"/>
      <c r="AI568" s="96"/>
    </row>
    <row r="569" spans="34:35" ht="15.75" customHeight="1">
      <c r="AH569" s="96"/>
      <c r="AI569" s="96"/>
    </row>
    <row r="570" spans="34:35" ht="15.75" customHeight="1">
      <c r="AH570" s="96"/>
      <c r="AI570" s="96"/>
    </row>
    <row r="571" spans="34:35" ht="15.75" customHeight="1">
      <c r="AH571" s="96"/>
      <c r="AI571" s="96"/>
    </row>
    <row r="572" spans="34:35" ht="15.75" customHeight="1">
      <c r="AH572" s="96"/>
      <c r="AI572" s="96"/>
    </row>
    <row r="573" spans="34:35" ht="15.75" customHeight="1">
      <c r="AH573" s="96"/>
      <c r="AI573" s="96"/>
    </row>
    <row r="574" spans="34:35" ht="15.75" customHeight="1">
      <c r="AH574" s="96"/>
      <c r="AI574" s="96"/>
    </row>
    <row r="575" spans="34:35" ht="15.75" customHeight="1">
      <c r="AH575" s="96"/>
      <c r="AI575" s="96"/>
    </row>
    <row r="576" spans="34:35" ht="15.75" customHeight="1">
      <c r="AH576" s="96"/>
      <c r="AI576" s="96"/>
    </row>
    <row r="577" spans="34:35" ht="15.75" customHeight="1">
      <c r="AH577" s="96"/>
      <c r="AI577" s="96"/>
    </row>
    <row r="578" spans="34:35" ht="15.75" customHeight="1">
      <c r="AH578" s="96"/>
      <c r="AI578" s="96"/>
    </row>
    <row r="579" spans="34:35" ht="15.75" customHeight="1">
      <c r="AH579" s="96"/>
      <c r="AI579" s="96"/>
    </row>
    <row r="580" spans="34:35" ht="15.75" customHeight="1">
      <c r="AH580" s="96"/>
      <c r="AI580" s="96"/>
    </row>
    <row r="581" spans="34:35" ht="15.75" customHeight="1">
      <c r="AH581" s="96"/>
      <c r="AI581" s="96"/>
    </row>
    <row r="582" spans="34:35" ht="15.75" customHeight="1">
      <c r="AH582" s="96"/>
      <c r="AI582" s="96"/>
    </row>
    <row r="583" spans="34:35" ht="15.75" customHeight="1">
      <c r="AH583" s="96"/>
      <c r="AI583" s="96"/>
    </row>
    <row r="584" spans="34:35" ht="15.75" customHeight="1">
      <c r="AH584" s="96"/>
      <c r="AI584" s="96"/>
    </row>
    <row r="585" spans="34:35" ht="15.75" customHeight="1">
      <c r="AH585" s="96"/>
      <c r="AI585" s="96"/>
    </row>
    <row r="586" spans="34:35" ht="15.75" customHeight="1">
      <c r="AH586" s="96"/>
      <c r="AI586" s="96"/>
    </row>
    <row r="587" spans="34:35" ht="15.75" customHeight="1">
      <c r="AH587" s="96"/>
      <c r="AI587" s="96"/>
    </row>
    <row r="588" spans="34:35" ht="15.75" customHeight="1">
      <c r="AH588" s="96"/>
      <c r="AI588" s="96"/>
    </row>
    <row r="589" spans="34:35" ht="15.75" customHeight="1">
      <c r="AH589" s="96"/>
      <c r="AI589" s="96"/>
    </row>
    <row r="590" spans="34:35" ht="15.75" customHeight="1">
      <c r="AH590" s="96"/>
      <c r="AI590" s="96"/>
    </row>
    <row r="591" spans="34:35" ht="15.75" customHeight="1">
      <c r="AH591" s="96"/>
      <c r="AI591" s="96"/>
    </row>
    <row r="592" spans="34:35" ht="15.75" customHeight="1">
      <c r="AH592" s="96"/>
      <c r="AI592" s="96"/>
    </row>
    <row r="593" spans="34:35" ht="15.75" customHeight="1">
      <c r="AH593" s="96"/>
      <c r="AI593" s="96"/>
    </row>
    <row r="594" spans="34:35" ht="15.75" customHeight="1">
      <c r="AH594" s="96"/>
      <c r="AI594" s="96"/>
    </row>
    <row r="595" spans="34:35" ht="15.75" customHeight="1">
      <c r="AH595" s="96"/>
      <c r="AI595" s="96"/>
    </row>
    <row r="596" spans="34:35" ht="15.75" customHeight="1">
      <c r="AH596" s="96"/>
      <c r="AI596" s="96"/>
    </row>
    <row r="597" spans="34:35" ht="15.75" customHeight="1">
      <c r="AH597" s="96"/>
      <c r="AI597" s="96"/>
    </row>
    <row r="598" spans="34:35" ht="15.75" customHeight="1">
      <c r="AH598" s="96"/>
      <c r="AI598" s="96"/>
    </row>
    <row r="599" spans="34:35" ht="15.75" customHeight="1">
      <c r="AH599" s="96"/>
      <c r="AI599" s="96"/>
    </row>
    <row r="600" spans="34:35" ht="15.75" customHeight="1">
      <c r="AH600" s="96"/>
      <c r="AI600" s="96"/>
    </row>
    <row r="601" spans="34:35" ht="15.75" customHeight="1">
      <c r="AH601" s="96"/>
      <c r="AI601" s="96"/>
    </row>
    <row r="602" spans="34:35" ht="15.75" customHeight="1">
      <c r="AH602" s="96"/>
      <c r="AI602" s="96"/>
    </row>
    <row r="603" spans="34:35" ht="15.75" customHeight="1">
      <c r="AH603" s="96"/>
      <c r="AI603" s="96"/>
    </row>
    <row r="604" spans="34:35" ht="15.75" customHeight="1">
      <c r="AH604" s="96"/>
      <c r="AI604" s="96"/>
    </row>
    <row r="605" spans="34:35" ht="15.75" customHeight="1">
      <c r="AH605" s="96"/>
      <c r="AI605" s="96"/>
    </row>
    <row r="606" spans="34:35" ht="15.75" customHeight="1">
      <c r="AH606" s="96"/>
      <c r="AI606" s="96"/>
    </row>
    <row r="607" spans="34:35" ht="15.75" customHeight="1">
      <c r="AH607" s="96"/>
      <c r="AI607" s="96"/>
    </row>
    <row r="608" spans="34:35" ht="15.75" customHeight="1">
      <c r="AH608" s="96"/>
      <c r="AI608" s="96"/>
    </row>
    <row r="609" spans="34:35" ht="15.75" customHeight="1">
      <c r="AH609" s="96"/>
      <c r="AI609" s="96"/>
    </row>
    <row r="610" spans="34:35" ht="15.75" customHeight="1">
      <c r="AH610" s="96"/>
      <c r="AI610" s="96"/>
    </row>
    <row r="611" spans="34:35" ht="15.75" customHeight="1">
      <c r="AH611" s="96"/>
      <c r="AI611" s="96"/>
    </row>
    <row r="612" spans="34:35" ht="15.75" customHeight="1">
      <c r="AH612" s="96"/>
      <c r="AI612" s="96"/>
    </row>
    <row r="613" spans="34:35" ht="15.75" customHeight="1">
      <c r="AH613" s="96"/>
      <c r="AI613" s="96"/>
    </row>
    <row r="614" spans="34:35" ht="15.75" customHeight="1">
      <c r="AH614" s="96"/>
      <c r="AI614" s="96"/>
    </row>
    <row r="615" spans="34:35" ht="15.75" customHeight="1">
      <c r="AH615" s="96"/>
      <c r="AI615" s="96"/>
    </row>
    <row r="616" spans="34:35" ht="15.75" customHeight="1">
      <c r="AH616" s="96"/>
      <c r="AI616" s="96"/>
    </row>
    <row r="617" spans="34:35" ht="15.75" customHeight="1">
      <c r="AH617" s="96"/>
      <c r="AI617" s="96"/>
    </row>
    <row r="618" spans="34:35" ht="15.75" customHeight="1">
      <c r="AH618" s="96"/>
      <c r="AI618" s="96"/>
    </row>
    <row r="619" spans="34:35" ht="15.75" customHeight="1">
      <c r="AH619" s="96"/>
      <c r="AI619" s="96"/>
    </row>
    <row r="620" spans="34:35" ht="15.75" customHeight="1">
      <c r="AH620" s="96"/>
      <c r="AI620" s="96"/>
    </row>
    <row r="621" spans="34:35" ht="15.75" customHeight="1">
      <c r="AH621" s="96"/>
      <c r="AI621" s="96"/>
    </row>
    <row r="622" spans="34:35" ht="15.75" customHeight="1">
      <c r="AH622" s="96"/>
      <c r="AI622" s="96"/>
    </row>
    <row r="623" spans="34:35" ht="15.75" customHeight="1">
      <c r="AH623" s="96"/>
      <c r="AI623" s="96"/>
    </row>
    <row r="624" spans="34:35" ht="15.75" customHeight="1">
      <c r="AH624" s="96"/>
      <c r="AI624" s="96"/>
    </row>
    <row r="625" spans="34:35" ht="15.75" customHeight="1">
      <c r="AH625" s="96"/>
      <c r="AI625" s="96"/>
    </row>
    <row r="626" spans="34:35" ht="15.75" customHeight="1">
      <c r="AH626" s="96"/>
      <c r="AI626" s="96"/>
    </row>
    <row r="627" spans="34:35" ht="15.75" customHeight="1">
      <c r="AH627" s="96"/>
      <c r="AI627" s="96"/>
    </row>
    <row r="628" spans="34:35" ht="15.75" customHeight="1">
      <c r="AH628" s="96"/>
      <c r="AI628" s="96"/>
    </row>
    <row r="629" spans="34:35" ht="15.75" customHeight="1">
      <c r="AH629" s="96"/>
      <c r="AI629" s="96"/>
    </row>
    <row r="630" spans="34:35" ht="15.75" customHeight="1">
      <c r="AH630" s="96"/>
      <c r="AI630" s="96"/>
    </row>
    <row r="631" spans="34:35" ht="15.75" customHeight="1">
      <c r="AH631" s="96"/>
      <c r="AI631" s="96"/>
    </row>
    <row r="632" spans="34:35" ht="15.75" customHeight="1">
      <c r="AH632" s="96"/>
      <c r="AI632" s="96"/>
    </row>
    <row r="633" spans="34:35" ht="15.75" customHeight="1">
      <c r="AH633" s="96"/>
      <c r="AI633" s="96"/>
    </row>
    <row r="634" spans="34:35" ht="15.75" customHeight="1">
      <c r="AH634" s="96"/>
      <c r="AI634" s="96"/>
    </row>
    <row r="635" spans="34:35" ht="15.75" customHeight="1">
      <c r="AH635" s="96"/>
      <c r="AI635" s="96"/>
    </row>
    <row r="636" spans="34:35" ht="15.75" customHeight="1">
      <c r="AH636" s="96"/>
      <c r="AI636" s="96"/>
    </row>
    <row r="637" spans="34:35" ht="15.75" customHeight="1">
      <c r="AH637" s="96"/>
      <c r="AI637" s="96"/>
    </row>
    <row r="638" spans="34:35" ht="15.75" customHeight="1">
      <c r="AH638" s="96"/>
      <c r="AI638" s="96"/>
    </row>
    <row r="639" spans="34:35" ht="15.75" customHeight="1">
      <c r="AH639" s="96"/>
      <c r="AI639" s="96"/>
    </row>
    <row r="640" spans="34:35" ht="15.75" customHeight="1">
      <c r="AH640" s="96"/>
      <c r="AI640" s="96"/>
    </row>
    <row r="641" spans="34:35" ht="15.75" customHeight="1">
      <c r="AH641" s="96"/>
      <c r="AI641" s="96"/>
    </row>
    <row r="642" spans="34:35" ht="15.75" customHeight="1">
      <c r="AH642" s="96"/>
      <c r="AI642" s="96"/>
    </row>
    <row r="643" spans="34:35" ht="15.75" customHeight="1">
      <c r="AH643" s="96"/>
      <c r="AI643" s="96"/>
    </row>
    <row r="644" spans="34:35" ht="15.75" customHeight="1">
      <c r="AH644" s="96"/>
      <c r="AI644" s="96"/>
    </row>
    <row r="645" spans="34:35" ht="15.75" customHeight="1">
      <c r="AH645" s="96"/>
      <c r="AI645" s="96"/>
    </row>
    <row r="646" spans="34:35" ht="15.75" customHeight="1">
      <c r="AH646" s="96"/>
      <c r="AI646" s="96"/>
    </row>
    <row r="647" spans="34:35" ht="15.75" customHeight="1">
      <c r="AH647" s="96"/>
      <c r="AI647" s="96"/>
    </row>
    <row r="648" spans="34:35" ht="15.75" customHeight="1">
      <c r="AH648" s="96"/>
      <c r="AI648" s="96"/>
    </row>
    <row r="649" spans="34:35" ht="15.75" customHeight="1">
      <c r="AH649" s="96"/>
      <c r="AI649" s="96"/>
    </row>
    <row r="650" spans="34:35" ht="15.75" customHeight="1">
      <c r="AH650" s="96"/>
      <c r="AI650" s="96"/>
    </row>
    <row r="651" spans="34:35" ht="15.75" customHeight="1">
      <c r="AH651" s="96"/>
      <c r="AI651" s="96"/>
    </row>
    <row r="652" spans="34:35" ht="15.75" customHeight="1">
      <c r="AH652" s="96"/>
      <c r="AI652" s="96"/>
    </row>
    <row r="653" spans="34:35" ht="15.75" customHeight="1">
      <c r="AH653" s="96"/>
      <c r="AI653" s="96"/>
    </row>
    <row r="654" spans="34:35" ht="15.75" customHeight="1">
      <c r="AH654" s="96"/>
      <c r="AI654" s="96"/>
    </row>
    <row r="655" spans="34:35" ht="15.75" customHeight="1">
      <c r="AH655" s="96"/>
      <c r="AI655" s="96"/>
    </row>
    <row r="656" spans="34:35" ht="15.75" customHeight="1">
      <c r="AH656" s="96"/>
      <c r="AI656" s="96"/>
    </row>
    <row r="657" spans="34:35" ht="15.75" customHeight="1">
      <c r="AH657" s="96"/>
      <c r="AI657" s="96"/>
    </row>
    <row r="658" spans="34:35" ht="15.75" customHeight="1">
      <c r="AH658" s="96"/>
      <c r="AI658" s="96"/>
    </row>
    <row r="659" spans="34:35" ht="15.75" customHeight="1">
      <c r="AH659" s="96"/>
      <c r="AI659" s="96"/>
    </row>
    <row r="660" spans="34:35" ht="15.75" customHeight="1">
      <c r="AH660" s="96"/>
      <c r="AI660" s="96"/>
    </row>
    <row r="661" spans="34:35" ht="15.75" customHeight="1">
      <c r="AH661" s="96"/>
      <c r="AI661" s="96"/>
    </row>
    <row r="662" spans="34:35" ht="15.75" customHeight="1">
      <c r="AH662" s="96"/>
      <c r="AI662" s="96"/>
    </row>
    <row r="663" spans="34:35" ht="15.75" customHeight="1">
      <c r="AH663" s="96"/>
      <c r="AI663" s="96"/>
    </row>
    <row r="664" spans="34:35" ht="15.75" customHeight="1">
      <c r="AH664" s="96"/>
      <c r="AI664" s="96"/>
    </row>
    <row r="665" spans="34:35" ht="15.75" customHeight="1">
      <c r="AH665" s="96"/>
      <c r="AI665" s="96"/>
    </row>
    <row r="666" spans="34:35" ht="15.75" customHeight="1">
      <c r="AH666" s="96"/>
      <c r="AI666" s="96"/>
    </row>
    <row r="667" spans="34:35" ht="15.75" customHeight="1">
      <c r="AH667" s="96"/>
      <c r="AI667" s="96"/>
    </row>
    <row r="668" spans="34:35" ht="15.75" customHeight="1">
      <c r="AH668" s="96"/>
      <c r="AI668" s="96"/>
    </row>
    <row r="669" spans="34:35" ht="15.75" customHeight="1">
      <c r="AH669" s="96"/>
      <c r="AI669" s="96"/>
    </row>
    <row r="670" spans="34:35" ht="15.75" customHeight="1">
      <c r="AH670" s="96"/>
      <c r="AI670" s="96"/>
    </row>
    <row r="671" spans="34:35" ht="15.75" customHeight="1">
      <c r="AH671" s="96"/>
      <c r="AI671" s="96"/>
    </row>
    <row r="672" spans="34:35" ht="15.75" customHeight="1">
      <c r="AH672" s="96"/>
      <c r="AI672" s="96"/>
    </row>
    <row r="673" spans="34:35" ht="15.75" customHeight="1">
      <c r="AH673" s="96"/>
      <c r="AI673" s="96"/>
    </row>
    <row r="674" spans="34:35" ht="15.75" customHeight="1">
      <c r="AH674" s="96"/>
      <c r="AI674" s="96"/>
    </row>
    <row r="675" spans="34:35" ht="15.75" customHeight="1">
      <c r="AH675" s="96"/>
      <c r="AI675" s="96"/>
    </row>
    <row r="676" spans="34:35" ht="15.75" customHeight="1">
      <c r="AH676" s="96"/>
      <c r="AI676" s="96"/>
    </row>
    <row r="677" spans="34:35" ht="15.75" customHeight="1">
      <c r="AH677" s="96"/>
      <c r="AI677" s="96"/>
    </row>
    <row r="678" spans="34:35" ht="15.75" customHeight="1">
      <c r="AH678" s="96"/>
      <c r="AI678" s="96"/>
    </row>
    <row r="679" spans="34:35" ht="15.75" customHeight="1">
      <c r="AH679" s="96"/>
      <c r="AI679" s="96"/>
    </row>
    <row r="680" spans="34:35" ht="15.75" customHeight="1">
      <c r="AH680" s="96"/>
      <c r="AI680" s="96"/>
    </row>
    <row r="681" spans="34:35" ht="15.75" customHeight="1">
      <c r="AH681" s="96"/>
      <c r="AI681" s="96"/>
    </row>
    <row r="682" spans="34:35" ht="15.75" customHeight="1">
      <c r="AH682" s="96"/>
      <c r="AI682" s="96"/>
    </row>
    <row r="683" spans="34:35" ht="15.75" customHeight="1">
      <c r="AH683" s="96"/>
      <c r="AI683" s="96"/>
    </row>
    <row r="684" spans="34:35" ht="15.75" customHeight="1">
      <c r="AH684" s="96"/>
      <c r="AI684" s="96"/>
    </row>
    <row r="685" spans="34:35" ht="15.75" customHeight="1">
      <c r="AH685" s="96"/>
      <c r="AI685" s="96"/>
    </row>
    <row r="686" spans="34:35" ht="15.75" customHeight="1">
      <c r="AH686" s="96"/>
      <c r="AI686" s="96"/>
    </row>
    <row r="687" spans="34:35" ht="15.75" customHeight="1">
      <c r="AH687" s="96"/>
      <c r="AI687" s="96"/>
    </row>
    <row r="688" spans="34:35" ht="15.75" customHeight="1">
      <c r="AH688" s="96"/>
      <c r="AI688" s="96"/>
    </row>
    <row r="689" spans="34:35" ht="15.75" customHeight="1">
      <c r="AH689" s="96"/>
      <c r="AI689" s="96"/>
    </row>
    <row r="690" spans="34:35" ht="15.75" customHeight="1">
      <c r="AH690" s="96"/>
      <c r="AI690" s="96"/>
    </row>
    <row r="691" spans="34:35" ht="15.75" customHeight="1">
      <c r="AH691" s="96"/>
      <c r="AI691" s="96"/>
    </row>
    <row r="692" spans="34:35" ht="15.75" customHeight="1">
      <c r="AH692" s="96"/>
      <c r="AI692" s="96"/>
    </row>
    <row r="693" spans="34:35" ht="15.75" customHeight="1">
      <c r="AH693" s="96"/>
      <c r="AI693" s="96"/>
    </row>
    <row r="694" spans="34:35" ht="15.75" customHeight="1">
      <c r="AH694" s="96"/>
      <c r="AI694" s="96"/>
    </row>
    <row r="695" spans="34:35" ht="15.75" customHeight="1">
      <c r="AH695" s="96"/>
      <c r="AI695" s="96"/>
    </row>
    <row r="696" spans="34:35" ht="15.75" customHeight="1">
      <c r="AH696" s="96"/>
      <c r="AI696" s="96"/>
    </row>
    <row r="697" spans="34:35" ht="15.75" customHeight="1">
      <c r="AH697" s="96"/>
      <c r="AI697" s="96"/>
    </row>
    <row r="698" spans="34:35" ht="15.75" customHeight="1">
      <c r="AH698" s="96"/>
      <c r="AI698" s="96"/>
    </row>
    <row r="699" spans="34:35" ht="15.75" customHeight="1">
      <c r="AH699" s="96"/>
      <c r="AI699" s="96"/>
    </row>
    <row r="700" spans="34:35" ht="15.75" customHeight="1">
      <c r="AH700" s="96"/>
      <c r="AI700" s="96"/>
    </row>
    <row r="701" spans="34:35" ht="15.75" customHeight="1">
      <c r="AH701" s="96"/>
      <c r="AI701" s="96"/>
    </row>
    <row r="702" spans="34:35" ht="15.75" customHeight="1">
      <c r="AH702" s="96"/>
      <c r="AI702" s="96"/>
    </row>
    <row r="703" spans="34:35" ht="15.75" customHeight="1">
      <c r="AH703" s="96"/>
      <c r="AI703" s="96"/>
    </row>
    <row r="704" spans="34:35" ht="15.75" customHeight="1">
      <c r="AH704" s="96"/>
      <c r="AI704" s="96"/>
    </row>
    <row r="705" spans="34:35" ht="15.75" customHeight="1">
      <c r="AH705" s="96"/>
      <c r="AI705" s="96"/>
    </row>
    <row r="706" spans="34:35" ht="15.75" customHeight="1">
      <c r="AH706" s="96"/>
      <c r="AI706" s="96"/>
    </row>
    <row r="707" spans="34:35" ht="15.75" customHeight="1">
      <c r="AH707" s="96"/>
      <c r="AI707" s="96"/>
    </row>
    <row r="708" spans="34:35" ht="15.75" customHeight="1">
      <c r="AH708" s="96"/>
      <c r="AI708" s="96"/>
    </row>
    <row r="709" spans="34:35" ht="15.75" customHeight="1">
      <c r="AH709" s="96"/>
      <c r="AI709" s="96"/>
    </row>
    <row r="710" spans="34:35" ht="15.75" customHeight="1">
      <c r="AH710" s="96"/>
      <c r="AI710" s="96"/>
    </row>
    <row r="711" spans="34:35" ht="15.75" customHeight="1">
      <c r="AH711" s="96"/>
      <c r="AI711" s="96"/>
    </row>
    <row r="712" spans="34:35" ht="15.75" customHeight="1">
      <c r="AH712" s="96"/>
      <c r="AI712" s="96"/>
    </row>
    <row r="713" spans="34:35" ht="15.75" customHeight="1">
      <c r="AH713" s="96"/>
      <c r="AI713" s="96"/>
    </row>
    <row r="714" spans="34:35" ht="15.75" customHeight="1">
      <c r="AH714" s="96"/>
      <c r="AI714" s="96"/>
    </row>
    <row r="715" spans="34:35" ht="15.75" customHeight="1">
      <c r="AH715" s="96"/>
      <c r="AI715" s="96"/>
    </row>
    <row r="716" spans="34:35" ht="15.75" customHeight="1">
      <c r="AH716" s="96"/>
      <c r="AI716" s="96"/>
    </row>
    <row r="717" spans="34:35" ht="15.75" customHeight="1">
      <c r="AH717" s="96"/>
      <c r="AI717" s="96"/>
    </row>
    <row r="718" spans="34:35" ht="15.75" customHeight="1">
      <c r="AH718" s="96"/>
      <c r="AI718" s="96"/>
    </row>
    <row r="719" spans="34:35" ht="15.75" customHeight="1">
      <c r="AH719" s="96"/>
      <c r="AI719" s="96"/>
    </row>
    <row r="720" spans="34:35" ht="15.75" customHeight="1">
      <c r="AH720" s="96"/>
      <c r="AI720" s="96"/>
    </row>
    <row r="721" spans="34:35" ht="15.75" customHeight="1">
      <c r="AH721" s="96"/>
      <c r="AI721" s="96"/>
    </row>
    <row r="722" spans="34:35" ht="15.75" customHeight="1">
      <c r="AH722" s="96"/>
      <c r="AI722" s="96"/>
    </row>
    <row r="723" spans="34:35" ht="15.75" customHeight="1">
      <c r="AH723" s="96"/>
      <c r="AI723" s="96"/>
    </row>
    <row r="724" spans="34:35" ht="15.75" customHeight="1">
      <c r="AH724" s="96"/>
      <c r="AI724" s="96"/>
    </row>
    <row r="725" spans="34:35" ht="15.75" customHeight="1">
      <c r="AH725" s="96"/>
      <c r="AI725" s="96"/>
    </row>
    <row r="726" spans="34:35" ht="15.75" customHeight="1">
      <c r="AH726" s="96"/>
      <c r="AI726" s="96"/>
    </row>
    <row r="727" spans="34:35" ht="15.75" customHeight="1">
      <c r="AH727" s="96"/>
      <c r="AI727" s="96"/>
    </row>
    <row r="728" spans="34:35" ht="15.75" customHeight="1">
      <c r="AH728" s="96"/>
      <c r="AI728" s="96"/>
    </row>
    <row r="729" spans="34:35" ht="15.75" customHeight="1">
      <c r="AH729" s="96"/>
      <c r="AI729" s="96"/>
    </row>
    <row r="730" spans="34:35" ht="15.75" customHeight="1">
      <c r="AH730" s="96"/>
      <c r="AI730" s="96"/>
    </row>
    <row r="731" spans="34:35" ht="15.75" customHeight="1">
      <c r="AH731" s="96"/>
      <c r="AI731" s="96"/>
    </row>
    <row r="732" spans="34:35" ht="15.75" customHeight="1">
      <c r="AH732" s="96"/>
      <c r="AI732" s="96"/>
    </row>
    <row r="733" spans="34:35" ht="15.75" customHeight="1">
      <c r="AH733" s="96"/>
      <c r="AI733" s="96"/>
    </row>
    <row r="734" spans="34:35" ht="15.75" customHeight="1">
      <c r="AH734" s="96"/>
      <c r="AI734" s="96"/>
    </row>
    <row r="735" spans="34:35" ht="15.75" customHeight="1">
      <c r="AH735" s="96"/>
      <c r="AI735" s="96"/>
    </row>
    <row r="736" spans="34:35" ht="15.75" customHeight="1">
      <c r="AH736" s="96"/>
      <c r="AI736" s="96"/>
    </row>
    <row r="737" spans="34:35" ht="15.75" customHeight="1">
      <c r="AH737" s="96"/>
      <c r="AI737" s="96"/>
    </row>
    <row r="738" spans="34:35" ht="15.75" customHeight="1">
      <c r="AH738" s="96"/>
      <c r="AI738" s="96"/>
    </row>
    <row r="739" spans="34:35" ht="15.75" customHeight="1">
      <c r="AH739" s="96"/>
      <c r="AI739" s="96"/>
    </row>
    <row r="740" spans="34:35" ht="15.75" customHeight="1">
      <c r="AH740" s="96"/>
      <c r="AI740" s="96"/>
    </row>
    <row r="741" spans="34:35" ht="15.75" customHeight="1">
      <c r="AH741" s="96"/>
      <c r="AI741" s="96"/>
    </row>
    <row r="742" spans="34:35" ht="15.75" customHeight="1">
      <c r="AH742" s="96"/>
      <c r="AI742" s="96"/>
    </row>
    <row r="743" spans="34:35" ht="15.75" customHeight="1">
      <c r="AH743" s="96"/>
      <c r="AI743" s="96"/>
    </row>
    <row r="744" spans="34:35" ht="15.75" customHeight="1">
      <c r="AH744" s="96"/>
      <c r="AI744" s="96"/>
    </row>
    <row r="745" spans="34:35" ht="15.75" customHeight="1">
      <c r="AH745" s="96"/>
      <c r="AI745" s="96"/>
    </row>
    <row r="746" spans="34:35" ht="15.75" customHeight="1">
      <c r="AH746" s="96"/>
      <c r="AI746" s="96"/>
    </row>
    <row r="747" spans="34:35" ht="15.75" customHeight="1">
      <c r="AH747" s="96"/>
      <c r="AI747" s="96"/>
    </row>
    <row r="748" spans="34:35" ht="15.75" customHeight="1">
      <c r="AH748" s="96"/>
      <c r="AI748" s="96"/>
    </row>
    <row r="749" spans="34:35" ht="15.75" customHeight="1">
      <c r="AH749" s="96"/>
      <c r="AI749" s="96"/>
    </row>
    <row r="750" spans="34:35" ht="15.75" customHeight="1">
      <c r="AH750" s="96"/>
      <c r="AI750" s="96"/>
    </row>
    <row r="751" spans="34:35" ht="15.75" customHeight="1">
      <c r="AH751" s="96"/>
      <c r="AI751" s="96"/>
    </row>
    <row r="752" spans="34:35" ht="15.75" customHeight="1">
      <c r="AH752" s="96"/>
      <c r="AI752" s="96"/>
    </row>
    <row r="753" spans="34:35" ht="15.75" customHeight="1">
      <c r="AH753" s="96"/>
      <c r="AI753" s="96"/>
    </row>
    <row r="754" spans="34:35" ht="15.75" customHeight="1">
      <c r="AH754" s="96"/>
      <c r="AI754" s="96"/>
    </row>
    <row r="755" spans="34:35" ht="15.75" customHeight="1">
      <c r="AH755" s="96"/>
      <c r="AI755" s="96"/>
    </row>
    <row r="756" spans="34:35" ht="15.75" customHeight="1">
      <c r="AH756" s="96"/>
      <c r="AI756" s="96"/>
    </row>
    <row r="757" spans="34:35" ht="15.75" customHeight="1">
      <c r="AH757" s="96"/>
      <c r="AI757" s="96"/>
    </row>
    <row r="758" spans="34:35" ht="15.75" customHeight="1">
      <c r="AH758" s="96"/>
      <c r="AI758" s="96"/>
    </row>
    <row r="759" spans="34:35" ht="15.75" customHeight="1">
      <c r="AH759" s="96"/>
      <c r="AI759" s="96"/>
    </row>
    <row r="760" spans="34:35" ht="15.75" customHeight="1">
      <c r="AH760" s="96"/>
      <c r="AI760" s="96"/>
    </row>
    <row r="761" spans="34:35" ht="15.75" customHeight="1">
      <c r="AH761" s="96"/>
      <c r="AI761" s="96"/>
    </row>
    <row r="762" spans="34:35" ht="15.75" customHeight="1">
      <c r="AH762" s="96"/>
      <c r="AI762" s="96"/>
    </row>
    <row r="763" spans="34:35" ht="15.75" customHeight="1">
      <c r="AH763" s="96"/>
      <c r="AI763" s="96"/>
    </row>
    <row r="764" spans="34:35" ht="15.75" customHeight="1">
      <c r="AH764" s="96"/>
      <c r="AI764" s="96"/>
    </row>
    <row r="765" spans="34:35" ht="15.75" customHeight="1">
      <c r="AH765" s="96"/>
      <c r="AI765" s="96"/>
    </row>
    <row r="766" spans="34:35" ht="15.75" customHeight="1">
      <c r="AH766" s="96"/>
      <c r="AI766" s="96"/>
    </row>
    <row r="767" spans="34:35" ht="15.75" customHeight="1">
      <c r="AH767" s="96"/>
      <c r="AI767" s="96"/>
    </row>
    <row r="768" spans="34:35" ht="15.75" customHeight="1">
      <c r="AH768" s="96"/>
      <c r="AI768" s="96"/>
    </row>
    <row r="769" spans="34:35" ht="15.75" customHeight="1">
      <c r="AH769" s="96"/>
      <c r="AI769" s="96"/>
    </row>
    <row r="770" spans="34:35" ht="15.75" customHeight="1">
      <c r="AH770" s="96"/>
      <c r="AI770" s="96"/>
    </row>
    <row r="771" spans="34:35" ht="15.75" customHeight="1">
      <c r="AH771" s="96"/>
      <c r="AI771" s="96"/>
    </row>
    <row r="772" spans="34:35" ht="15.75" customHeight="1">
      <c r="AH772" s="96"/>
      <c r="AI772" s="96"/>
    </row>
    <row r="773" spans="34:35" ht="15.75" customHeight="1">
      <c r="AH773" s="96"/>
      <c r="AI773" s="96"/>
    </row>
    <row r="774" spans="34:35" ht="15.75" customHeight="1">
      <c r="AH774" s="96"/>
      <c r="AI774" s="96"/>
    </row>
    <row r="775" spans="34:35" ht="15.75" customHeight="1">
      <c r="AH775" s="96"/>
      <c r="AI775" s="96"/>
    </row>
    <row r="776" spans="34:35" ht="15.75" customHeight="1">
      <c r="AH776" s="96"/>
      <c r="AI776" s="96"/>
    </row>
    <row r="777" spans="34:35" ht="15.75" customHeight="1">
      <c r="AH777" s="96"/>
      <c r="AI777" s="96"/>
    </row>
    <row r="778" spans="34:35" ht="15.75" customHeight="1">
      <c r="AH778" s="96"/>
      <c r="AI778" s="96"/>
    </row>
    <row r="779" spans="34:35" ht="15.75" customHeight="1">
      <c r="AH779" s="96"/>
      <c r="AI779" s="96"/>
    </row>
    <row r="780" spans="34:35" ht="15.75" customHeight="1">
      <c r="AH780" s="96"/>
      <c r="AI780" s="96"/>
    </row>
    <row r="781" spans="34:35" ht="15.75" customHeight="1">
      <c r="AH781" s="96"/>
      <c r="AI781" s="96"/>
    </row>
    <row r="782" spans="34:35" ht="15.75" customHeight="1">
      <c r="AH782" s="96"/>
      <c r="AI782" s="96"/>
    </row>
    <row r="783" spans="34:35" ht="15.75" customHeight="1">
      <c r="AH783" s="96"/>
      <c r="AI783" s="96"/>
    </row>
    <row r="784" spans="34:35" ht="15.75" customHeight="1">
      <c r="AH784" s="96"/>
      <c r="AI784" s="96"/>
    </row>
    <row r="785" spans="34:35" ht="15.75" customHeight="1">
      <c r="AH785" s="96"/>
      <c r="AI785" s="96"/>
    </row>
    <row r="786" spans="34:35" ht="15.75" customHeight="1">
      <c r="AH786" s="96"/>
      <c r="AI786" s="96"/>
    </row>
    <row r="787" spans="34:35" ht="15.75" customHeight="1">
      <c r="AH787" s="96"/>
      <c r="AI787" s="96"/>
    </row>
    <row r="788" spans="34:35" ht="15.75" customHeight="1">
      <c r="AH788" s="96"/>
      <c r="AI788" s="96"/>
    </row>
    <row r="789" spans="34:35" ht="15.75" customHeight="1">
      <c r="AH789" s="96"/>
      <c r="AI789" s="96"/>
    </row>
    <row r="790" spans="34:35" ht="15.75" customHeight="1">
      <c r="AH790" s="96"/>
      <c r="AI790" s="96"/>
    </row>
    <row r="791" spans="34:35" ht="15.75" customHeight="1">
      <c r="AH791" s="96"/>
      <c r="AI791" s="96"/>
    </row>
    <row r="792" spans="34:35" ht="15.75" customHeight="1">
      <c r="AH792" s="96"/>
      <c r="AI792" s="96"/>
    </row>
    <row r="793" spans="34:35" ht="15.75" customHeight="1">
      <c r="AH793" s="96"/>
      <c r="AI793" s="96"/>
    </row>
    <row r="794" spans="34:35" ht="15.75" customHeight="1">
      <c r="AH794" s="96"/>
      <c r="AI794" s="96"/>
    </row>
    <row r="795" spans="34:35" ht="15.75" customHeight="1">
      <c r="AH795" s="96"/>
      <c r="AI795" s="96"/>
    </row>
    <row r="796" spans="34:35" ht="15.75" customHeight="1">
      <c r="AH796" s="96"/>
      <c r="AI796" s="96"/>
    </row>
    <row r="797" spans="34:35" ht="15.75" customHeight="1">
      <c r="AH797" s="96"/>
      <c r="AI797" s="96"/>
    </row>
    <row r="798" spans="34:35" ht="15.75" customHeight="1">
      <c r="AH798" s="96"/>
      <c r="AI798" s="96"/>
    </row>
    <row r="799" spans="34:35" ht="15.75" customHeight="1">
      <c r="AH799" s="96"/>
      <c r="AI799" s="96"/>
    </row>
    <row r="800" spans="34:35" ht="15.75" customHeight="1">
      <c r="AH800" s="96"/>
      <c r="AI800" s="96"/>
    </row>
    <row r="801" spans="34:35" ht="15.75" customHeight="1">
      <c r="AH801" s="96"/>
      <c r="AI801" s="96"/>
    </row>
    <row r="802" spans="34:35" ht="15.75" customHeight="1">
      <c r="AH802" s="96"/>
      <c r="AI802" s="96"/>
    </row>
    <row r="803" spans="34:35" ht="15.75" customHeight="1">
      <c r="AH803" s="96"/>
      <c r="AI803" s="96"/>
    </row>
    <row r="804" spans="34:35" ht="15.75" customHeight="1">
      <c r="AH804" s="96"/>
      <c r="AI804" s="96"/>
    </row>
    <row r="805" spans="34:35" ht="15.75" customHeight="1">
      <c r="AH805" s="96"/>
      <c r="AI805" s="96"/>
    </row>
    <row r="806" spans="34:35" ht="15.75" customHeight="1">
      <c r="AH806" s="96"/>
      <c r="AI806" s="96"/>
    </row>
    <row r="807" spans="34:35" ht="15.75" customHeight="1">
      <c r="AH807" s="96"/>
      <c r="AI807" s="96"/>
    </row>
    <row r="808" spans="34:35" ht="15.75" customHeight="1">
      <c r="AH808" s="96"/>
      <c r="AI808" s="96"/>
    </row>
    <row r="809" spans="34:35" ht="15.75" customHeight="1">
      <c r="AH809" s="96"/>
      <c r="AI809" s="96"/>
    </row>
    <row r="810" spans="34:35" ht="15.75" customHeight="1">
      <c r="AH810" s="96"/>
      <c r="AI810" s="96"/>
    </row>
    <row r="811" spans="34:35" ht="15.75" customHeight="1">
      <c r="AH811" s="96"/>
      <c r="AI811" s="96"/>
    </row>
    <row r="812" spans="34:35" ht="15.75" customHeight="1">
      <c r="AH812" s="96"/>
      <c r="AI812" s="96"/>
    </row>
    <row r="813" spans="34:35" ht="15.75" customHeight="1">
      <c r="AH813" s="96"/>
      <c r="AI813" s="96"/>
    </row>
    <row r="814" spans="34:35" ht="15.75" customHeight="1">
      <c r="AH814" s="96"/>
      <c r="AI814" s="96"/>
    </row>
    <row r="815" spans="34:35" ht="15.75" customHeight="1">
      <c r="AH815" s="96"/>
      <c r="AI815" s="96"/>
    </row>
    <row r="816" spans="34:35" ht="15.75" customHeight="1">
      <c r="AH816" s="96"/>
      <c r="AI816" s="96"/>
    </row>
    <row r="817" spans="34:35" ht="15.75" customHeight="1">
      <c r="AH817" s="96"/>
      <c r="AI817" s="96"/>
    </row>
    <row r="818" spans="34:35" ht="15.75" customHeight="1">
      <c r="AH818" s="96"/>
      <c r="AI818" s="96"/>
    </row>
    <row r="819" spans="34:35" ht="15.75" customHeight="1">
      <c r="AH819" s="96"/>
      <c r="AI819" s="96"/>
    </row>
    <row r="820" spans="34:35" ht="15.75" customHeight="1">
      <c r="AH820" s="96"/>
      <c r="AI820" s="96"/>
    </row>
    <row r="821" spans="34:35" ht="15.75" customHeight="1">
      <c r="AH821" s="96"/>
      <c r="AI821" s="96"/>
    </row>
    <row r="822" spans="34:35" ht="15.75" customHeight="1">
      <c r="AH822" s="96"/>
      <c r="AI822" s="96"/>
    </row>
    <row r="823" spans="34:35" ht="15.75" customHeight="1">
      <c r="AH823" s="96"/>
      <c r="AI823" s="96"/>
    </row>
    <row r="824" spans="34:35" ht="15.75" customHeight="1">
      <c r="AH824" s="96"/>
      <c r="AI824" s="96"/>
    </row>
    <row r="825" spans="34:35" ht="15.75" customHeight="1">
      <c r="AH825" s="96"/>
      <c r="AI825" s="96"/>
    </row>
    <row r="826" spans="34:35" ht="15.75" customHeight="1">
      <c r="AH826" s="96"/>
      <c r="AI826" s="96"/>
    </row>
    <row r="827" spans="34:35" ht="15.75" customHeight="1">
      <c r="AH827" s="96"/>
      <c r="AI827" s="96"/>
    </row>
    <row r="828" spans="34:35" ht="15.75" customHeight="1">
      <c r="AH828" s="96"/>
      <c r="AI828" s="96"/>
    </row>
    <row r="829" spans="34:35" ht="15.75" customHeight="1">
      <c r="AH829" s="96"/>
      <c r="AI829" s="96"/>
    </row>
    <row r="830" spans="34:35" ht="15.75" customHeight="1">
      <c r="AH830" s="96"/>
      <c r="AI830" s="96"/>
    </row>
    <row r="831" spans="34:35" ht="15.75" customHeight="1">
      <c r="AH831" s="96"/>
      <c r="AI831" s="96"/>
    </row>
    <row r="832" spans="34:35" ht="15.75" customHeight="1">
      <c r="AH832" s="96"/>
      <c r="AI832" s="96"/>
    </row>
    <row r="833" spans="34:35" ht="15.75" customHeight="1">
      <c r="AH833" s="96"/>
      <c r="AI833" s="96"/>
    </row>
    <row r="834" spans="34:35" ht="15.75" customHeight="1">
      <c r="AH834" s="96"/>
      <c r="AI834" s="96"/>
    </row>
    <row r="835" spans="34:35" ht="15.75" customHeight="1">
      <c r="AH835" s="96"/>
      <c r="AI835" s="96"/>
    </row>
    <row r="836" spans="34:35" ht="15.75" customHeight="1">
      <c r="AH836" s="96"/>
      <c r="AI836" s="96"/>
    </row>
    <row r="837" spans="34:35" ht="15.75" customHeight="1">
      <c r="AH837" s="96"/>
      <c r="AI837" s="96"/>
    </row>
    <row r="838" spans="34:35" ht="15.75" customHeight="1">
      <c r="AH838" s="96"/>
      <c r="AI838" s="96"/>
    </row>
    <row r="839" spans="34:35" ht="15.75" customHeight="1">
      <c r="AH839" s="96"/>
      <c r="AI839" s="96"/>
    </row>
    <row r="840" spans="34:35" ht="15.75" customHeight="1">
      <c r="AH840" s="96"/>
      <c r="AI840" s="96"/>
    </row>
    <row r="841" spans="34:35" ht="15.75" customHeight="1">
      <c r="AH841" s="96"/>
      <c r="AI841" s="96"/>
    </row>
    <row r="842" spans="34:35" ht="15.75" customHeight="1">
      <c r="AH842" s="96"/>
      <c r="AI842" s="96"/>
    </row>
    <row r="843" spans="34:35" ht="15.75" customHeight="1">
      <c r="AH843" s="96"/>
      <c r="AI843" s="96"/>
    </row>
    <row r="844" spans="34:35" ht="15.75" customHeight="1">
      <c r="AH844" s="96"/>
      <c r="AI844" s="96"/>
    </row>
    <row r="845" spans="34:35" ht="15.75" customHeight="1">
      <c r="AH845" s="96"/>
      <c r="AI845" s="96"/>
    </row>
    <row r="846" spans="34:35" ht="15.75" customHeight="1">
      <c r="AH846" s="96"/>
      <c r="AI846" s="96"/>
    </row>
    <row r="847" spans="34:35" ht="15.75" customHeight="1">
      <c r="AH847" s="96"/>
      <c r="AI847" s="96"/>
    </row>
    <row r="848" spans="34:35" ht="15.75" customHeight="1">
      <c r="AH848" s="96"/>
      <c r="AI848" s="96"/>
    </row>
    <row r="849" spans="34:35" ht="15.75" customHeight="1">
      <c r="AH849" s="96"/>
      <c r="AI849" s="96"/>
    </row>
    <row r="850" spans="34:35" ht="15.75" customHeight="1">
      <c r="AH850" s="96"/>
      <c r="AI850" s="96"/>
    </row>
    <row r="851" spans="34:35" ht="15.75" customHeight="1">
      <c r="AH851" s="96"/>
      <c r="AI851" s="96"/>
    </row>
    <row r="852" spans="34:35" ht="15.75" customHeight="1">
      <c r="AH852" s="96"/>
      <c r="AI852" s="96"/>
    </row>
    <row r="853" spans="34:35" ht="15.75" customHeight="1">
      <c r="AH853" s="96"/>
      <c r="AI853" s="96"/>
    </row>
    <row r="854" spans="34:35" ht="15.75" customHeight="1">
      <c r="AH854" s="96"/>
      <c r="AI854" s="96"/>
    </row>
    <row r="855" spans="34:35" ht="15.75" customHeight="1">
      <c r="AH855" s="96"/>
      <c r="AI855" s="96"/>
    </row>
    <row r="856" spans="34:35" ht="15.75" customHeight="1">
      <c r="AH856" s="96"/>
      <c r="AI856" s="96"/>
    </row>
    <row r="857" spans="34:35" ht="15.75" customHeight="1">
      <c r="AH857" s="96"/>
      <c r="AI857" s="96"/>
    </row>
    <row r="858" spans="34:35" ht="15.75" customHeight="1">
      <c r="AH858" s="96"/>
      <c r="AI858" s="96"/>
    </row>
    <row r="859" spans="34:35" ht="15.75" customHeight="1">
      <c r="AH859" s="96"/>
      <c r="AI859" s="96"/>
    </row>
    <row r="860" spans="34:35" ht="15.75" customHeight="1">
      <c r="AH860" s="96"/>
      <c r="AI860" s="96"/>
    </row>
    <row r="861" spans="34:35" ht="15.75" customHeight="1">
      <c r="AH861" s="96"/>
      <c r="AI861" s="96"/>
    </row>
    <row r="862" spans="34:35" ht="15.75" customHeight="1">
      <c r="AH862" s="96"/>
      <c r="AI862" s="96"/>
    </row>
    <row r="863" spans="34:35" ht="15.75" customHeight="1">
      <c r="AH863" s="96"/>
      <c r="AI863" s="96"/>
    </row>
    <row r="864" spans="34:35" ht="15.75" customHeight="1">
      <c r="AH864" s="96"/>
      <c r="AI864" s="96"/>
    </row>
    <row r="865" spans="34:35" ht="15.75" customHeight="1">
      <c r="AH865" s="96"/>
      <c r="AI865" s="96"/>
    </row>
    <row r="866" spans="34:35" ht="15.75" customHeight="1">
      <c r="AH866" s="96"/>
      <c r="AI866" s="96"/>
    </row>
    <row r="867" spans="34:35" ht="15.75" customHeight="1">
      <c r="AH867" s="96"/>
      <c r="AI867" s="96"/>
    </row>
    <row r="868" spans="34:35" ht="15.75" customHeight="1">
      <c r="AH868" s="96"/>
      <c r="AI868" s="96"/>
    </row>
    <row r="869" spans="34:35" ht="15.75" customHeight="1">
      <c r="AH869" s="96"/>
      <c r="AI869" s="96"/>
    </row>
    <row r="870" spans="34:35" ht="15.75" customHeight="1">
      <c r="AH870" s="96"/>
      <c r="AI870" s="96"/>
    </row>
    <row r="871" spans="34:35" ht="15.75" customHeight="1">
      <c r="AH871" s="96"/>
      <c r="AI871" s="96"/>
    </row>
    <row r="872" spans="34:35" ht="15.75" customHeight="1">
      <c r="AH872" s="96"/>
      <c r="AI872" s="96"/>
    </row>
    <row r="873" spans="34:35" ht="15.75" customHeight="1">
      <c r="AH873" s="96"/>
      <c r="AI873" s="96"/>
    </row>
    <row r="874" spans="34:35" ht="15.75" customHeight="1">
      <c r="AH874" s="96"/>
      <c r="AI874" s="96"/>
    </row>
    <row r="875" spans="34:35" ht="15.75" customHeight="1">
      <c r="AH875" s="96"/>
      <c r="AI875" s="96"/>
    </row>
    <row r="876" spans="34:35" ht="15.75" customHeight="1">
      <c r="AH876" s="96"/>
      <c r="AI876" s="96"/>
    </row>
    <row r="877" spans="34:35" ht="15.75" customHeight="1">
      <c r="AH877" s="96"/>
      <c r="AI877" s="96"/>
    </row>
    <row r="878" spans="34:35" ht="15.75" customHeight="1">
      <c r="AH878" s="96"/>
      <c r="AI878" s="96"/>
    </row>
  </sheetData>
  <sheetProtection algorithmName="SHA-512" hashValue="7wzRwoyGGCK8xA3Rjr3W8QXuvzRyNYWmjkXX9tCcJdfZpqIJrHIVoi6kV/9oMFw1/huWdq0Lvmd09vqT4hljlQ==" saltValue="K0knH8ykPoWlSEBhF8eFuQ==" spinCount="100000" sheet="1" objects="1" scenarios="1"/>
  <mergeCells count="17">
    <mergeCell ref="R18:S20"/>
    <mergeCell ref="Q18:Q26"/>
    <mergeCell ref="Q27:S29"/>
    <mergeCell ref="R21:S23"/>
    <mergeCell ref="R24:S26"/>
    <mergeCell ref="Q4:AD5"/>
    <mergeCell ref="R9:S11"/>
    <mergeCell ref="R12:S14"/>
    <mergeCell ref="U7:U8"/>
    <mergeCell ref="V7:V8"/>
    <mergeCell ref="W7:Z7"/>
    <mergeCell ref="Q9:Q17"/>
    <mergeCell ref="AD7:AD8"/>
    <mergeCell ref="AA7:AA8"/>
    <mergeCell ref="AB7:AB8"/>
    <mergeCell ref="AC7:AC8"/>
    <mergeCell ref="R15:S17"/>
  </mergeCells>
  <phoneticPr fontId="3" type="noConversion"/>
  <pageMargins left="0.43307086614173229" right="0.35433070866141736" top="1.1023622047244095" bottom="0" header="0.43307086614173229" footer="0"/>
  <pageSetup scale="84" orientation="portrait" horizontalDpi="1200" verticalDpi="1200" r:id="rId1"/>
  <headerFooter alignWithMargins="0">
    <oddHeader>&amp;C&amp;11INSTITUTO SUPERIOR TÉCNICO — BALANÇO SOCIAL DE 2018</oddHeader>
  </headerFooter>
  <picture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9DE0"/>
    <pageSetUpPr autoPageBreaks="0" fitToPage="1"/>
  </sheetPr>
  <dimension ref="A1:CO425"/>
  <sheetViews>
    <sheetView showGridLines="0" showRowColHeaders="0" zoomScale="90" zoomScaleNormal="90" workbookViewId="0">
      <selection activeCell="N30" sqref="N30"/>
    </sheetView>
  </sheetViews>
  <sheetFormatPr defaultColWidth="9.109375" defaultRowHeight="15.75" customHeight="1"/>
  <cols>
    <col min="1" max="1" width="3.33203125" style="136" customWidth="1"/>
    <col min="2" max="2" width="21.6640625" style="13" customWidth="1"/>
    <col min="3" max="3" width="20.88671875" style="13" customWidth="1"/>
    <col min="4" max="4" width="2.44140625" style="15" customWidth="1"/>
    <col min="5" max="6" width="7.33203125" style="15" customWidth="1"/>
    <col min="7" max="10" width="7.33203125" style="13" customWidth="1"/>
    <col min="11" max="11" width="7.33203125" style="136" customWidth="1"/>
    <col min="12" max="13" width="7.33203125" style="13" customWidth="1"/>
    <col min="14" max="14" width="7.33203125" style="136" customWidth="1"/>
    <col min="15" max="93" width="9.109375" style="136"/>
    <col min="94" max="16384" width="9.109375" style="13"/>
  </cols>
  <sheetData>
    <row r="1" spans="1:93" ht="15.75" customHeight="1">
      <c r="B1" s="136"/>
      <c r="C1" s="136"/>
      <c r="D1" s="143"/>
      <c r="E1" s="143"/>
      <c r="F1" s="143"/>
      <c r="G1" s="136"/>
      <c r="H1" s="136"/>
      <c r="I1" s="136"/>
      <c r="J1" s="136"/>
      <c r="K1" s="100"/>
      <c r="L1" s="136"/>
      <c r="M1" s="136"/>
      <c r="N1" s="100"/>
    </row>
    <row r="2" spans="1:93" s="9" customFormat="1" ht="15.75" customHeight="1">
      <c r="A2" s="101"/>
      <c r="B2" s="102" t="s">
        <v>347</v>
      </c>
      <c r="C2" s="102"/>
      <c r="D2" s="103"/>
      <c r="E2" s="101"/>
      <c r="F2" s="103"/>
      <c r="G2" s="101"/>
      <c r="H2" s="101"/>
      <c r="I2" s="101"/>
      <c r="J2" s="151"/>
      <c r="K2" s="159"/>
      <c r="L2" s="101"/>
      <c r="M2" s="101"/>
      <c r="N2" s="159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</row>
    <row r="3" spans="1:93" s="6" customFormat="1" ht="15.75" customHeight="1">
      <c r="A3" s="27"/>
      <c r="B3" s="27"/>
      <c r="C3" s="27"/>
      <c r="D3" s="50"/>
      <c r="E3" s="50"/>
      <c r="F3" s="50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</row>
    <row r="4" spans="1:93" s="91" customFormat="1" ht="47.1" customHeight="1">
      <c r="A4" s="27"/>
      <c r="B4" s="563" t="s">
        <v>441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</row>
    <row r="5" spans="1:93" s="91" customFormat="1" ht="15.75" customHeight="1">
      <c r="A5" s="27"/>
      <c r="B5" s="27"/>
      <c r="C5" s="27"/>
      <c r="D5" s="27"/>
      <c r="E5" s="523" t="s">
        <v>155</v>
      </c>
      <c r="F5" s="523" t="s">
        <v>156</v>
      </c>
      <c r="G5" s="537" t="s">
        <v>159</v>
      </c>
      <c r="H5" s="538"/>
      <c r="I5" s="538"/>
      <c r="J5" s="539"/>
      <c r="K5" s="598" t="s">
        <v>29</v>
      </c>
      <c r="L5" s="599" t="s">
        <v>28</v>
      </c>
      <c r="M5" s="598" t="s">
        <v>66</v>
      </c>
      <c r="N5" s="600" t="s">
        <v>30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</row>
    <row r="6" spans="1:93" s="91" customFormat="1" ht="113.1" customHeight="1">
      <c r="A6" s="27"/>
      <c r="B6" s="188"/>
      <c r="C6" s="188"/>
      <c r="D6" s="160"/>
      <c r="E6" s="524"/>
      <c r="F6" s="524"/>
      <c r="G6" s="112" t="s">
        <v>79</v>
      </c>
      <c r="H6" s="112" t="s">
        <v>157</v>
      </c>
      <c r="I6" s="112" t="s">
        <v>158</v>
      </c>
      <c r="J6" s="114" t="s">
        <v>7</v>
      </c>
      <c r="K6" s="599"/>
      <c r="L6" s="599"/>
      <c r="M6" s="599"/>
      <c r="N6" s="600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</row>
    <row r="7" spans="1:93" s="91" customFormat="1" ht="15.75" customHeight="1">
      <c r="A7" s="27"/>
      <c r="B7" s="564" t="s">
        <v>475</v>
      </c>
      <c r="C7" s="565"/>
      <c r="D7" s="124" t="s">
        <v>31</v>
      </c>
      <c r="E7" s="484">
        <v>0</v>
      </c>
      <c r="F7" s="484">
        <v>0</v>
      </c>
      <c r="G7" s="485">
        <v>537.47</v>
      </c>
      <c r="H7" s="485">
        <v>93.39</v>
      </c>
      <c r="I7" s="485">
        <v>2410.0700000000002</v>
      </c>
      <c r="J7" s="484">
        <v>3041.33</v>
      </c>
      <c r="K7" s="484">
        <v>0</v>
      </c>
      <c r="L7" s="484">
        <v>0</v>
      </c>
      <c r="M7" s="484">
        <v>0</v>
      </c>
      <c r="N7" s="486">
        <f>E7+F7+J7+K7+L7+M7</f>
        <v>3041.33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</row>
    <row r="8" spans="1:93" s="91" customFormat="1" ht="15.75" customHeight="1">
      <c r="A8" s="27"/>
      <c r="B8" s="566"/>
      <c r="C8" s="567"/>
      <c r="D8" s="153" t="s">
        <v>244</v>
      </c>
      <c r="E8" s="483">
        <v>0</v>
      </c>
      <c r="F8" s="483">
        <v>0</v>
      </c>
      <c r="G8" s="487">
        <v>117</v>
      </c>
      <c r="H8" s="487">
        <v>37.270000000000003</v>
      </c>
      <c r="I8" s="487">
        <v>17.3</v>
      </c>
      <c r="J8" s="483">
        <f>G8+H8+I8</f>
        <v>171.57000000000002</v>
      </c>
      <c r="K8" s="483">
        <v>0</v>
      </c>
      <c r="L8" s="483">
        <v>0</v>
      </c>
      <c r="M8" s="483">
        <v>0</v>
      </c>
      <c r="N8" s="488">
        <f>E8+F8+J8+K8+L8+M8</f>
        <v>171.57000000000002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</row>
    <row r="9" spans="1:93" s="4" customFormat="1" ht="15.75" customHeight="1">
      <c r="A9" s="27"/>
      <c r="B9" s="568"/>
      <c r="C9" s="569"/>
      <c r="D9" s="370" t="s">
        <v>32</v>
      </c>
      <c r="E9" s="489">
        <f t="shared" ref="E9:M9" si="0">SUM(E7:E8)</f>
        <v>0</v>
      </c>
      <c r="F9" s="489">
        <f>SUM(F7:F8)</f>
        <v>0</v>
      </c>
      <c r="G9" s="490">
        <f>SUM(G7:G8)</f>
        <v>654.47</v>
      </c>
      <c r="H9" s="490">
        <v>131.06</v>
      </c>
      <c r="I9" s="490">
        <f t="shared" si="0"/>
        <v>2427.3700000000003</v>
      </c>
      <c r="J9" s="489">
        <v>3213.3</v>
      </c>
      <c r="K9" s="489">
        <f t="shared" si="0"/>
        <v>0</v>
      </c>
      <c r="L9" s="489">
        <f t="shared" si="0"/>
        <v>0</v>
      </c>
      <c r="M9" s="489">
        <f t="shared" si="0"/>
        <v>0</v>
      </c>
      <c r="N9" s="451">
        <v>3213.3</v>
      </c>
      <c r="O9" s="223"/>
      <c r="P9" s="110"/>
      <c r="Q9" s="27"/>
      <c r="R9" s="27"/>
      <c r="S9" s="27"/>
      <c r="T9" s="27"/>
      <c r="U9" s="27"/>
      <c r="V9" s="27"/>
      <c r="W9" s="27"/>
      <c r="X9" s="27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</row>
    <row r="10" spans="1:93" s="6" customFormat="1" ht="15.75" customHeight="1">
      <c r="A10" s="27"/>
      <c r="B10" s="585" t="s">
        <v>476</v>
      </c>
      <c r="C10" s="565"/>
      <c r="D10" s="124" t="s">
        <v>31</v>
      </c>
      <c r="E10" s="484">
        <v>0</v>
      </c>
      <c r="F10" s="484">
        <v>0</v>
      </c>
      <c r="G10" s="485">
        <v>0</v>
      </c>
      <c r="H10" s="485">
        <v>0</v>
      </c>
      <c r="I10" s="485">
        <v>0</v>
      </c>
      <c r="J10" s="484">
        <f>G10+H10+I10</f>
        <v>0</v>
      </c>
      <c r="K10" s="484">
        <v>0</v>
      </c>
      <c r="L10" s="484">
        <v>0</v>
      </c>
      <c r="M10" s="484">
        <v>0</v>
      </c>
      <c r="N10" s="486">
        <f>E10+F10+J10+K10+L10+M10</f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</row>
    <row r="11" spans="1:93" s="6" customFormat="1" ht="15.75" customHeight="1">
      <c r="A11" s="27"/>
      <c r="B11" s="566"/>
      <c r="C11" s="567"/>
      <c r="D11" s="153" t="s">
        <v>244</v>
      </c>
      <c r="E11" s="483">
        <v>0</v>
      </c>
      <c r="F11" s="483">
        <v>0</v>
      </c>
      <c r="G11" s="487">
        <v>0</v>
      </c>
      <c r="H11" s="487">
        <v>0</v>
      </c>
      <c r="I11" s="487">
        <v>0</v>
      </c>
      <c r="J11" s="483">
        <f>G11+H11+I11</f>
        <v>0</v>
      </c>
      <c r="K11" s="483">
        <v>0</v>
      </c>
      <c r="L11" s="483">
        <v>0</v>
      </c>
      <c r="M11" s="483">
        <v>0</v>
      </c>
      <c r="N11" s="488">
        <f>E11+F11+J11+K11+L11+M11</f>
        <v>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</row>
    <row r="12" spans="1:93" s="6" customFormat="1" ht="15.75" customHeight="1">
      <c r="A12" s="27"/>
      <c r="B12" s="568"/>
      <c r="C12" s="569"/>
      <c r="D12" s="370" t="s">
        <v>32</v>
      </c>
      <c r="E12" s="489">
        <f t="shared" ref="E12:M12" si="1">SUM(E10:E11)</f>
        <v>0</v>
      </c>
      <c r="F12" s="489">
        <f t="shared" si="1"/>
        <v>0</v>
      </c>
      <c r="G12" s="490">
        <f t="shared" si="1"/>
        <v>0</v>
      </c>
      <c r="H12" s="490">
        <f t="shared" si="1"/>
        <v>0</v>
      </c>
      <c r="I12" s="490">
        <f t="shared" si="1"/>
        <v>0</v>
      </c>
      <c r="J12" s="489">
        <f>SUM(J10:J11)</f>
        <v>0</v>
      </c>
      <c r="K12" s="489">
        <f t="shared" si="1"/>
        <v>0</v>
      </c>
      <c r="L12" s="489">
        <f t="shared" si="1"/>
        <v>0</v>
      </c>
      <c r="M12" s="489">
        <f t="shared" si="1"/>
        <v>0</v>
      </c>
      <c r="N12" s="451">
        <f>SUM(N10:N11)</f>
        <v>0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</row>
    <row r="13" spans="1:93" s="6" customFormat="1" ht="15.75" customHeight="1">
      <c r="A13" s="27"/>
      <c r="B13" s="564" t="s">
        <v>314</v>
      </c>
      <c r="C13" s="565"/>
      <c r="D13" s="153" t="s">
        <v>31</v>
      </c>
      <c r="E13" s="484">
        <v>0</v>
      </c>
      <c r="F13" s="484">
        <v>0</v>
      </c>
      <c r="G13" s="485">
        <v>0</v>
      </c>
      <c r="H13" s="485">
        <v>7</v>
      </c>
      <c r="I13" s="485">
        <v>73.099999999999994</v>
      </c>
      <c r="J13" s="484">
        <f>G13+H13+I13</f>
        <v>80.099999999999994</v>
      </c>
      <c r="K13" s="484">
        <v>0</v>
      </c>
      <c r="L13" s="484">
        <v>0</v>
      </c>
      <c r="M13" s="484">
        <v>0</v>
      </c>
      <c r="N13" s="488">
        <f>E13+F13+J13+K13+L13+M13</f>
        <v>80.099999999999994</v>
      </c>
      <c r="O13" s="27"/>
      <c r="P13" s="27" t="s">
        <v>47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</row>
    <row r="14" spans="1:93" s="6" customFormat="1" ht="15.75" customHeight="1">
      <c r="A14" s="27"/>
      <c r="B14" s="566"/>
      <c r="C14" s="567"/>
      <c r="D14" s="153" t="s">
        <v>244</v>
      </c>
      <c r="E14" s="483">
        <v>0</v>
      </c>
      <c r="F14" s="483">
        <v>0</v>
      </c>
      <c r="G14" s="487">
        <v>13.45</v>
      </c>
      <c r="H14" s="487">
        <v>0</v>
      </c>
      <c r="I14" s="487">
        <v>0</v>
      </c>
      <c r="J14" s="483">
        <f>G14+H14+I14</f>
        <v>13.45</v>
      </c>
      <c r="K14" s="483">
        <v>0</v>
      </c>
      <c r="L14" s="483">
        <v>0</v>
      </c>
      <c r="M14" s="483">
        <v>0</v>
      </c>
      <c r="N14" s="488">
        <f>E14+F14+J14+K14+L14+M14</f>
        <v>13.45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</row>
    <row r="15" spans="1:93" s="6" customFormat="1" ht="15.75" customHeight="1">
      <c r="A15" s="27"/>
      <c r="B15" s="568"/>
      <c r="C15" s="569"/>
      <c r="D15" s="370" t="s">
        <v>32</v>
      </c>
      <c r="E15" s="489">
        <f t="shared" ref="E15:M15" si="2">SUM(E13:E14)</f>
        <v>0</v>
      </c>
      <c r="F15" s="489">
        <f t="shared" si="2"/>
        <v>0</v>
      </c>
      <c r="G15" s="490">
        <f>SUM(G13:G14)</f>
        <v>13.45</v>
      </c>
      <c r="H15" s="490">
        <f t="shared" si="2"/>
        <v>7</v>
      </c>
      <c r="I15" s="490">
        <f t="shared" si="2"/>
        <v>73.099999999999994</v>
      </c>
      <c r="J15" s="489">
        <f>SUM(J13:J14)</f>
        <v>93.55</v>
      </c>
      <c r="K15" s="489">
        <f t="shared" si="2"/>
        <v>0</v>
      </c>
      <c r="L15" s="489">
        <f t="shared" si="2"/>
        <v>0</v>
      </c>
      <c r="M15" s="489">
        <f t="shared" si="2"/>
        <v>0</v>
      </c>
      <c r="N15" s="451">
        <f>SUM(N13:N14)</f>
        <v>93.55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</row>
    <row r="16" spans="1:93" s="6" customFormat="1" ht="15.75" customHeight="1">
      <c r="A16" s="27"/>
      <c r="B16" s="564" t="s">
        <v>178</v>
      </c>
      <c r="C16" s="565"/>
      <c r="D16" s="124" t="s">
        <v>31</v>
      </c>
      <c r="E16" s="484">
        <v>0</v>
      </c>
      <c r="F16" s="484">
        <v>0</v>
      </c>
      <c r="G16" s="485">
        <v>171.05</v>
      </c>
      <c r="H16" s="485">
        <v>122.54</v>
      </c>
      <c r="I16" s="485">
        <v>340.47</v>
      </c>
      <c r="J16" s="484">
        <f>G16+H16+I16</f>
        <v>634.06000000000006</v>
      </c>
      <c r="K16" s="484">
        <v>0</v>
      </c>
      <c r="L16" s="484">
        <v>0</v>
      </c>
      <c r="M16" s="484">
        <v>0</v>
      </c>
      <c r="N16" s="488">
        <f>E16+F16+J16+K16+L16+M16</f>
        <v>634.06000000000006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</row>
    <row r="17" spans="1:93" s="6" customFormat="1" ht="15.75" customHeight="1">
      <c r="A17" s="27"/>
      <c r="B17" s="566"/>
      <c r="C17" s="567"/>
      <c r="D17" s="153" t="s">
        <v>244</v>
      </c>
      <c r="E17" s="483">
        <v>0</v>
      </c>
      <c r="F17" s="483">
        <v>0</v>
      </c>
      <c r="G17" s="487">
        <v>358.15</v>
      </c>
      <c r="H17" s="487">
        <v>179.4</v>
      </c>
      <c r="I17" s="487">
        <v>18.23</v>
      </c>
      <c r="J17" s="483">
        <v>556.17999999999995</v>
      </c>
      <c r="K17" s="483">
        <v>0</v>
      </c>
      <c r="L17" s="483">
        <v>0</v>
      </c>
      <c r="M17" s="483">
        <v>0</v>
      </c>
      <c r="N17" s="488">
        <f>E17+F17+J17+K17+L17+M17</f>
        <v>556.17999999999995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</row>
    <row r="18" spans="1:93" s="6" customFormat="1" ht="15.75" customHeight="1">
      <c r="A18" s="27"/>
      <c r="B18" s="568"/>
      <c r="C18" s="569"/>
      <c r="D18" s="370" t="s">
        <v>32</v>
      </c>
      <c r="E18" s="489">
        <f t="shared" ref="E18:M18" si="3">SUM(E16:E17)</f>
        <v>0</v>
      </c>
      <c r="F18" s="489">
        <f t="shared" si="3"/>
        <v>0</v>
      </c>
      <c r="G18" s="490">
        <f t="shared" si="3"/>
        <v>529.20000000000005</v>
      </c>
      <c r="H18" s="490">
        <v>303.33999999999997</v>
      </c>
      <c r="I18" s="490">
        <v>359.1</v>
      </c>
      <c r="J18" s="489">
        <f>SUM(J16:J17)</f>
        <v>1190.24</v>
      </c>
      <c r="K18" s="489">
        <f t="shared" si="3"/>
        <v>0</v>
      </c>
      <c r="L18" s="489">
        <f t="shared" si="3"/>
        <v>0</v>
      </c>
      <c r="M18" s="489">
        <f t="shared" si="3"/>
        <v>0</v>
      </c>
      <c r="N18" s="451">
        <f>SUM(N16:N17)</f>
        <v>1190.24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</row>
    <row r="19" spans="1:93" s="6" customFormat="1" ht="15.75" customHeight="1">
      <c r="A19" s="27"/>
      <c r="B19" s="623" t="s">
        <v>315</v>
      </c>
      <c r="C19" s="622"/>
      <c r="D19" s="124" t="s">
        <v>31</v>
      </c>
      <c r="E19" s="484">
        <v>0</v>
      </c>
      <c r="F19" s="484">
        <v>0</v>
      </c>
      <c r="G19" s="485">
        <v>0</v>
      </c>
      <c r="H19" s="485">
        <v>0</v>
      </c>
      <c r="I19" s="485">
        <v>0</v>
      </c>
      <c r="J19" s="484">
        <f>G19+H19+I19</f>
        <v>0</v>
      </c>
      <c r="K19" s="484">
        <v>0</v>
      </c>
      <c r="L19" s="484">
        <v>0</v>
      </c>
      <c r="M19" s="484">
        <v>0</v>
      </c>
      <c r="N19" s="486">
        <f>E19+F19+J19+K19+L19+M19</f>
        <v>0</v>
      </c>
      <c r="O19" s="27"/>
      <c r="P19" s="27" t="s">
        <v>121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</row>
    <row r="20" spans="1:93" s="6" customFormat="1" ht="15.75" customHeight="1">
      <c r="A20" s="27"/>
      <c r="B20" s="613"/>
      <c r="C20" s="614"/>
      <c r="D20" s="153" t="s">
        <v>244</v>
      </c>
      <c r="E20" s="483">
        <v>0</v>
      </c>
      <c r="F20" s="483">
        <v>0</v>
      </c>
      <c r="G20" s="487">
        <v>0</v>
      </c>
      <c r="H20" s="487">
        <v>0</v>
      </c>
      <c r="I20" s="487">
        <v>0</v>
      </c>
      <c r="J20" s="483">
        <f>G20+H20+I20</f>
        <v>0</v>
      </c>
      <c r="K20" s="483">
        <v>0</v>
      </c>
      <c r="L20" s="483">
        <v>0</v>
      </c>
      <c r="M20" s="483">
        <v>0</v>
      </c>
      <c r="N20" s="488">
        <f>E20+F20+J20+K20+L20+M20</f>
        <v>0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</row>
    <row r="21" spans="1:93" s="6" customFormat="1" ht="15.75" customHeight="1">
      <c r="A21" s="27"/>
      <c r="B21" s="615"/>
      <c r="C21" s="616"/>
      <c r="D21" s="370" t="s">
        <v>32</v>
      </c>
      <c r="E21" s="489">
        <v>0</v>
      </c>
      <c r="F21" s="489">
        <f t="shared" ref="F21:M21" si="4">SUM(F19:F20)</f>
        <v>0</v>
      </c>
      <c r="G21" s="490">
        <f t="shared" si="4"/>
        <v>0</v>
      </c>
      <c r="H21" s="490">
        <f t="shared" si="4"/>
        <v>0</v>
      </c>
      <c r="I21" s="490">
        <f t="shared" si="4"/>
        <v>0</v>
      </c>
      <c r="J21" s="489">
        <f>SUM(J19:J20)</f>
        <v>0</v>
      </c>
      <c r="K21" s="489">
        <f t="shared" si="4"/>
        <v>0</v>
      </c>
      <c r="L21" s="489">
        <f t="shared" si="4"/>
        <v>0</v>
      </c>
      <c r="M21" s="489">
        <f t="shared" si="4"/>
        <v>0</v>
      </c>
      <c r="N21" s="451">
        <f>SUM(N19:N20)</f>
        <v>0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</row>
    <row r="22" spans="1:93" s="6" customFormat="1" ht="15.75" customHeight="1">
      <c r="A22" s="27"/>
      <c r="B22" s="579" t="s">
        <v>30</v>
      </c>
      <c r="C22" s="580"/>
      <c r="D22" s="181" t="s">
        <v>31</v>
      </c>
      <c r="E22" s="486">
        <f t="shared" ref="E22:M22" si="5">E7+E19+E16+E13+E10</f>
        <v>0</v>
      </c>
      <c r="F22" s="486">
        <f t="shared" si="5"/>
        <v>0</v>
      </c>
      <c r="G22" s="491">
        <f>G7+G19+G16+G13+G10</f>
        <v>708.52</v>
      </c>
      <c r="H22" s="491">
        <v>223.33</v>
      </c>
      <c r="I22" s="491">
        <v>2824.04</v>
      </c>
      <c r="J22" s="486">
        <v>3756.29</v>
      </c>
      <c r="K22" s="486">
        <f t="shared" si="5"/>
        <v>0</v>
      </c>
      <c r="L22" s="486">
        <f t="shared" si="5"/>
        <v>0</v>
      </c>
      <c r="M22" s="486">
        <f t="shared" si="5"/>
        <v>0</v>
      </c>
      <c r="N22" s="486">
        <f>E22+F22+J22+K22+L22+M22</f>
        <v>3756.29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</row>
    <row r="23" spans="1:93" s="6" customFormat="1" ht="15.75" customHeight="1">
      <c r="A23" s="27"/>
      <c r="B23" s="581"/>
      <c r="C23" s="582"/>
      <c r="D23" s="192" t="s">
        <v>244</v>
      </c>
      <c r="E23" s="488">
        <f>E8+E20+E17+E14+E11</f>
        <v>0</v>
      </c>
      <c r="F23" s="488">
        <v>0</v>
      </c>
      <c r="G23" s="492">
        <v>489</v>
      </c>
      <c r="H23" s="492">
        <v>217.07</v>
      </c>
      <c r="I23" s="492">
        <f>I8+I20+I17+I14+I11</f>
        <v>35.53</v>
      </c>
      <c r="J23" s="488">
        <v>742</v>
      </c>
      <c r="K23" s="488">
        <f>K8+K20+K17+K14+K11</f>
        <v>0</v>
      </c>
      <c r="L23" s="488">
        <f>L8+L20+L17+L14+L11</f>
        <v>0</v>
      </c>
      <c r="M23" s="488">
        <f>M8+M20+M17+M14+M11</f>
        <v>0</v>
      </c>
      <c r="N23" s="488">
        <f>E23+F23+J23+K23+L23+M23</f>
        <v>742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</row>
    <row r="24" spans="1:93" s="6" customFormat="1" ht="15.75" customHeight="1">
      <c r="A24" s="27"/>
      <c r="B24" s="583"/>
      <c r="C24" s="584"/>
      <c r="D24" s="371" t="s">
        <v>32</v>
      </c>
      <c r="E24" s="451">
        <f t="shared" ref="E24:L24" si="6">SUM(E22:E23)</f>
        <v>0</v>
      </c>
      <c r="F24" s="451">
        <f t="shared" si="6"/>
        <v>0</v>
      </c>
      <c r="G24" s="493">
        <f t="shared" si="6"/>
        <v>1197.52</v>
      </c>
      <c r="H24" s="493">
        <f>H22+H23</f>
        <v>440.4</v>
      </c>
      <c r="I24" s="493">
        <f>SUM(I22:I23)</f>
        <v>2859.57</v>
      </c>
      <c r="J24" s="451">
        <f>J22+J23</f>
        <v>4498.29</v>
      </c>
      <c r="K24" s="451">
        <f t="shared" si="6"/>
        <v>0</v>
      </c>
      <c r="L24" s="451">
        <f t="shared" si="6"/>
        <v>0</v>
      </c>
      <c r="M24" s="451">
        <f>SUM(M22:M23)</f>
        <v>0</v>
      </c>
      <c r="N24" s="451">
        <f>N22+N23</f>
        <v>4498.29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</row>
    <row r="25" spans="1:93" s="6" customFormat="1" ht="15.75" customHeight="1">
      <c r="A25" s="27"/>
      <c r="B25" s="27"/>
      <c r="C25" s="27"/>
      <c r="D25" s="50"/>
      <c r="E25" s="50"/>
      <c r="F25" s="50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</row>
    <row r="26" spans="1:93" s="6" customFormat="1" ht="15.75" customHeight="1">
      <c r="A26" s="27"/>
      <c r="B26" s="161"/>
      <c r="C26" s="27"/>
      <c r="D26" s="50"/>
      <c r="E26" s="50"/>
      <c r="F26" s="50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</row>
    <row r="27" spans="1:93" s="6" customFormat="1" ht="15.75" customHeight="1">
      <c r="A27" s="27"/>
      <c r="B27" s="136"/>
      <c r="C27" s="136"/>
      <c r="D27" s="143"/>
      <c r="E27" s="143"/>
      <c r="F27" s="143"/>
      <c r="G27" s="136"/>
      <c r="H27" s="136"/>
      <c r="I27" s="136"/>
      <c r="J27" s="136"/>
      <c r="K27" s="136"/>
      <c r="L27" s="136"/>
      <c r="M27" s="136"/>
      <c r="N27" s="136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</row>
    <row r="28" spans="1:93" s="6" customFormat="1" ht="15.75" customHeight="1">
      <c r="A28" s="27"/>
      <c r="B28" s="136"/>
      <c r="C28" s="136"/>
      <c r="D28" s="143"/>
      <c r="E28" s="143"/>
      <c r="F28" s="143"/>
      <c r="G28" s="136"/>
      <c r="H28" s="136" t="s">
        <v>424</v>
      </c>
      <c r="I28" s="136"/>
      <c r="J28" s="136"/>
      <c r="K28" s="136"/>
      <c r="L28" s="136"/>
      <c r="M28" s="136"/>
      <c r="N28" s="136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</row>
    <row r="29" spans="1:93" s="6" customFormat="1" ht="15.75" customHeight="1">
      <c r="A29" s="27"/>
      <c r="B29" s="136"/>
      <c r="C29" s="136"/>
      <c r="D29" s="143"/>
      <c r="E29" s="143"/>
      <c r="F29" s="143"/>
      <c r="G29" s="136"/>
      <c r="H29" s="136"/>
      <c r="I29" s="136"/>
      <c r="J29" s="136"/>
      <c r="K29" s="136"/>
      <c r="L29" s="136"/>
      <c r="M29" s="136"/>
      <c r="N29" s="136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</row>
    <row r="30" spans="1:93" s="6" customFormat="1" ht="15.75" customHeight="1">
      <c r="A30" s="136"/>
      <c r="B30" s="13"/>
      <c r="C30" s="13"/>
      <c r="D30" s="143"/>
      <c r="E30" s="143"/>
      <c r="F30" s="143"/>
      <c r="G30" s="136"/>
      <c r="H30" s="136"/>
      <c r="I30" s="136"/>
      <c r="J30" s="136"/>
      <c r="K30" s="136"/>
      <c r="L30" s="136"/>
      <c r="M30" s="136"/>
      <c r="N30" s="136"/>
      <c r="O30" s="136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</row>
    <row r="31" spans="1:93" s="6" customFormat="1" ht="15.75" customHeight="1">
      <c r="A31" s="136"/>
      <c r="B31" s="13"/>
      <c r="C31" s="13"/>
      <c r="D31" s="143"/>
      <c r="E31" s="143"/>
      <c r="F31" s="143"/>
      <c r="G31" s="136"/>
      <c r="H31" s="136"/>
      <c r="I31" s="136"/>
      <c r="J31" s="136"/>
      <c r="K31" s="136"/>
      <c r="L31" s="136"/>
      <c r="M31" s="136"/>
      <c r="N31" s="136"/>
      <c r="O31" s="136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</row>
    <row r="32" spans="1:93" s="6" customFormat="1" ht="15.75" customHeight="1">
      <c r="A32" s="136"/>
      <c r="B32" s="13"/>
      <c r="C32" s="13"/>
      <c r="D32" s="143"/>
      <c r="E32" s="143"/>
      <c r="F32" s="143"/>
      <c r="G32" s="136"/>
      <c r="H32" s="136"/>
      <c r="I32" s="136"/>
      <c r="J32" s="136"/>
      <c r="K32" s="136"/>
      <c r="L32" s="136"/>
      <c r="M32" s="136"/>
      <c r="N32" s="136"/>
      <c r="O32" s="136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</row>
    <row r="33" spans="1:93" s="6" customFormat="1" ht="15.75" customHeight="1">
      <c r="A33" s="136"/>
      <c r="B33" s="13"/>
      <c r="C33" s="13"/>
      <c r="D33" s="143"/>
      <c r="E33" s="143"/>
      <c r="F33" s="143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</row>
    <row r="34" spans="1:93" s="27" customFormat="1" ht="15.75" customHeight="1">
      <c r="A34" s="136"/>
      <c r="B34" s="13"/>
      <c r="C34" s="13"/>
      <c r="D34" s="143"/>
      <c r="E34" s="143"/>
      <c r="F34" s="143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</row>
    <row r="35" spans="1:93" s="27" customFormat="1" ht="15.75" customHeight="1">
      <c r="A35" s="136"/>
      <c r="B35" s="13"/>
      <c r="C35" s="13"/>
      <c r="D35" s="143"/>
      <c r="E35" s="143"/>
      <c r="F35" s="143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</row>
    <row r="36" spans="1:93" ht="15.75" customHeight="1">
      <c r="D36" s="143"/>
      <c r="E36" s="143"/>
      <c r="F36" s="143"/>
      <c r="G36" s="136"/>
      <c r="H36" s="136"/>
      <c r="I36" s="136"/>
      <c r="J36" s="136"/>
      <c r="L36" s="136"/>
      <c r="M36" s="136"/>
    </row>
    <row r="37" spans="1:93" ht="15.75" customHeight="1">
      <c r="D37" s="143"/>
      <c r="E37" s="143"/>
      <c r="F37" s="143"/>
      <c r="G37" s="136"/>
      <c r="H37" s="136"/>
      <c r="I37" s="136"/>
      <c r="J37" s="136"/>
      <c r="L37" s="136"/>
      <c r="M37" s="136"/>
    </row>
    <row r="38" spans="1:93" ht="15.75" customHeight="1">
      <c r="D38" s="143"/>
      <c r="E38" s="143"/>
      <c r="F38" s="143"/>
      <c r="G38" s="136"/>
      <c r="H38" s="136"/>
      <c r="I38" s="136"/>
      <c r="J38" s="136"/>
      <c r="L38" s="136"/>
      <c r="M38" s="136"/>
    </row>
    <row r="39" spans="1:93" ht="15.75" customHeight="1">
      <c r="D39" s="143"/>
      <c r="E39" s="143"/>
      <c r="F39" s="143"/>
      <c r="G39" s="136"/>
      <c r="H39" s="136"/>
      <c r="I39" s="136"/>
      <c r="J39" s="136"/>
      <c r="L39" s="136"/>
      <c r="M39" s="136"/>
    </row>
    <row r="40" spans="1:93" ht="15.75" customHeight="1">
      <c r="D40" s="143"/>
      <c r="E40" s="143"/>
      <c r="F40" s="143"/>
      <c r="G40" s="136"/>
      <c r="H40" s="136"/>
      <c r="I40" s="136"/>
      <c r="J40" s="136"/>
      <c r="L40" s="136"/>
      <c r="M40" s="136"/>
    </row>
    <row r="41" spans="1:93" ht="15.75" customHeight="1">
      <c r="D41" s="143"/>
      <c r="E41" s="143"/>
      <c r="F41" s="143"/>
      <c r="G41" s="136"/>
      <c r="H41" s="136"/>
      <c r="I41" s="136"/>
      <c r="J41" s="136"/>
      <c r="L41" s="136"/>
      <c r="M41" s="136"/>
    </row>
    <row r="42" spans="1:93" ht="15.75" customHeight="1">
      <c r="D42" s="143"/>
      <c r="E42" s="143"/>
      <c r="F42" s="143"/>
      <c r="G42" s="136"/>
      <c r="H42" s="136"/>
      <c r="I42" s="136"/>
      <c r="J42" s="136"/>
      <c r="L42" s="136"/>
      <c r="M42" s="136"/>
    </row>
    <row r="43" spans="1:93" ht="15.75" customHeight="1">
      <c r="D43" s="143"/>
      <c r="E43" s="143"/>
      <c r="F43" s="143"/>
      <c r="G43" s="136"/>
      <c r="H43" s="136"/>
      <c r="I43" s="136"/>
      <c r="J43" s="136"/>
      <c r="L43" s="136"/>
      <c r="M43" s="136"/>
    </row>
    <row r="44" spans="1:93" ht="15.75" customHeight="1">
      <c r="D44" s="143"/>
      <c r="E44" s="143"/>
      <c r="F44" s="143"/>
      <c r="G44" s="136"/>
      <c r="H44" s="136"/>
      <c r="I44" s="136"/>
      <c r="J44" s="136"/>
      <c r="L44" s="136"/>
      <c r="M44" s="136"/>
    </row>
    <row r="45" spans="1:93" ht="15.75" customHeight="1">
      <c r="D45" s="143"/>
      <c r="E45" s="143"/>
      <c r="F45" s="143"/>
      <c r="G45" s="136"/>
      <c r="H45" s="136"/>
      <c r="I45" s="136"/>
      <c r="J45" s="136"/>
      <c r="L45" s="136"/>
      <c r="M45" s="136"/>
    </row>
    <row r="46" spans="1:93" ht="15.75" customHeight="1">
      <c r="D46" s="143"/>
      <c r="E46" s="143"/>
      <c r="F46" s="143"/>
      <c r="G46" s="136"/>
      <c r="H46" s="136"/>
      <c r="I46" s="136"/>
      <c r="J46" s="136"/>
      <c r="L46" s="136"/>
      <c r="M46" s="136"/>
    </row>
    <row r="47" spans="1:93" ht="15.75" customHeight="1">
      <c r="D47" s="143"/>
      <c r="E47" s="143"/>
      <c r="F47" s="143"/>
      <c r="G47" s="136"/>
      <c r="H47" s="136"/>
      <c r="I47" s="136"/>
      <c r="J47" s="136"/>
      <c r="L47" s="136"/>
      <c r="M47" s="136"/>
    </row>
    <row r="48" spans="1:93" ht="15.75" customHeight="1">
      <c r="D48" s="143"/>
      <c r="E48" s="143"/>
      <c r="F48" s="143"/>
      <c r="G48" s="136"/>
      <c r="H48" s="136"/>
      <c r="I48" s="136"/>
      <c r="J48" s="136"/>
      <c r="L48" s="136"/>
      <c r="M48" s="136"/>
    </row>
    <row r="49" spans="4:13" ht="15.75" customHeight="1">
      <c r="D49" s="143"/>
      <c r="E49" s="143"/>
      <c r="F49" s="143"/>
      <c r="G49" s="136"/>
      <c r="H49" s="136"/>
      <c r="I49" s="136"/>
      <c r="J49" s="136"/>
      <c r="L49" s="136"/>
      <c r="M49" s="136"/>
    </row>
    <row r="50" spans="4:13" ht="15.75" customHeight="1">
      <c r="D50" s="143"/>
      <c r="E50" s="143"/>
      <c r="F50" s="143"/>
      <c r="G50" s="136"/>
      <c r="H50" s="136"/>
      <c r="I50" s="136"/>
      <c r="J50" s="136"/>
      <c r="L50" s="136"/>
      <c r="M50" s="136"/>
    </row>
    <row r="51" spans="4:13" ht="15.75" customHeight="1">
      <c r="D51" s="143"/>
      <c r="E51" s="143"/>
      <c r="F51" s="143"/>
      <c r="G51" s="136"/>
      <c r="H51" s="136"/>
      <c r="I51" s="136"/>
      <c r="J51" s="136"/>
      <c r="L51" s="136"/>
      <c r="M51" s="136"/>
    </row>
    <row r="52" spans="4:13" ht="15.75" customHeight="1">
      <c r="D52" s="143"/>
      <c r="E52" s="143"/>
      <c r="F52" s="143"/>
      <c r="G52" s="136"/>
      <c r="H52" s="136"/>
      <c r="I52" s="136"/>
      <c r="J52" s="136"/>
      <c r="L52" s="136"/>
      <c r="M52" s="136"/>
    </row>
    <row r="53" spans="4:13" ht="15.75" customHeight="1">
      <c r="D53" s="143"/>
      <c r="E53" s="143"/>
      <c r="F53" s="143"/>
      <c r="G53" s="136"/>
      <c r="H53" s="136"/>
      <c r="I53" s="136"/>
      <c r="J53" s="136"/>
      <c r="L53" s="136"/>
      <c r="M53" s="136"/>
    </row>
    <row r="54" spans="4:13" ht="15.75" customHeight="1">
      <c r="D54" s="143"/>
      <c r="E54" s="143"/>
      <c r="F54" s="143"/>
      <c r="G54" s="136"/>
      <c r="H54" s="136"/>
      <c r="I54" s="136"/>
      <c r="J54" s="136"/>
      <c r="L54" s="136"/>
      <c r="M54" s="136"/>
    </row>
    <row r="55" spans="4:13" ht="15.75" customHeight="1">
      <c r="D55" s="143"/>
      <c r="E55" s="143"/>
      <c r="F55" s="143"/>
      <c r="G55" s="136"/>
      <c r="H55" s="136"/>
      <c r="I55" s="136"/>
      <c r="J55" s="136"/>
      <c r="L55" s="136"/>
      <c r="M55" s="136"/>
    </row>
    <row r="56" spans="4:13" ht="15.75" customHeight="1">
      <c r="D56" s="143"/>
      <c r="E56" s="143"/>
      <c r="F56" s="143"/>
      <c r="G56" s="136"/>
      <c r="H56" s="136"/>
      <c r="I56" s="136"/>
      <c r="J56" s="136"/>
      <c r="L56" s="136"/>
      <c r="M56" s="136"/>
    </row>
    <row r="57" spans="4:13" ht="15.75" customHeight="1">
      <c r="D57" s="143"/>
      <c r="E57" s="143"/>
      <c r="F57" s="143"/>
      <c r="G57" s="136"/>
      <c r="H57" s="136"/>
      <c r="I57" s="136"/>
      <c r="J57" s="136"/>
      <c r="L57" s="136"/>
      <c r="M57" s="136"/>
    </row>
    <row r="58" spans="4:13" ht="15.75" customHeight="1">
      <c r="D58" s="143"/>
      <c r="E58" s="143"/>
      <c r="F58" s="143"/>
      <c r="G58" s="136"/>
      <c r="H58" s="136"/>
      <c r="I58" s="136"/>
      <c r="J58" s="136"/>
      <c r="L58" s="136"/>
      <c r="M58" s="136"/>
    </row>
    <row r="59" spans="4:13" ht="15.75" customHeight="1">
      <c r="D59" s="143"/>
      <c r="E59" s="143"/>
      <c r="F59" s="143"/>
      <c r="G59" s="136"/>
      <c r="H59" s="136"/>
      <c r="I59" s="136"/>
      <c r="J59" s="136"/>
      <c r="L59" s="136"/>
      <c r="M59" s="136"/>
    </row>
    <row r="60" spans="4:13" ht="15.75" customHeight="1">
      <c r="D60" s="143"/>
      <c r="E60" s="143"/>
      <c r="F60" s="143"/>
      <c r="G60" s="136"/>
      <c r="H60" s="136"/>
      <c r="I60" s="136"/>
      <c r="J60" s="136"/>
      <c r="L60" s="136"/>
      <c r="M60" s="136"/>
    </row>
    <row r="61" spans="4:13" ht="15.75" customHeight="1">
      <c r="D61" s="143"/>
      <c r="E61" s="143"/>
      <c r="F61" s="143"/>
      <c r="G61" s="136"/>
      <c r="H61" s="136"/>
      <c r="I61" s="136"/>
      <c r="J61" s="136"/>
      <c r="L61" s="136"/>
      <c r="M61" s="136"/>
    </row>
    <row r="62" spans="4:13" ht="15.75" customHeight="1">
      <c r="D62" s="143"/>
      <c r="E62" s="143"/>
      <c r="F62" s="143"/>
      <c r="G62" s="136"/>
      <c r="H62" s="136"/>
      <c r="I62" s="136"/>
      <c r="J62" s="136"/>
      <c r="L62" s="136"/>
      <c r="M62" s="136"/>
    </row>
    <row r="63" spans="4:13" ht="15.75" customHeight="1">
      <c r="D63" s="143"/>
      <c r="E63" s="143"/>
      <c r="F63" s="143"/>
      <c r="G63" s="136"/>
      <c r="H63" s="136"/>
      <c r="I63" s="136"/>
      <c r="J63" s="136"/>
      <c r="L63" s="136"/>
      <c r="M63" s="136"/>
    </row>
    <row r="64" spans="4:13" ht="15.75" customHeight="1">
      <c r="D64" s="143"/>
      <c r="E64" s="143"/>
      <c r="F64" s="143"/>
      <c r="G64" s="136"/>
      <c r="H64" s="136"/>
      <c r="I64" s="136"/>
      <c r="J64" s="136"/>
      <c r="L64" s="136"/>
      <c r="M64" s="136"/>
    </row>
    <row r="65" spans="4:13" ht="15.75" customHeight="1">
      <c r="D65" s="143"/>
      <c r="E65" s="143"/>
      <c r="F65" s="143"/>
      <c r="G65" s="136"/>
      <c r="H65" s="136"/>
      <c r="I65" s="136"/>
      <c r="J65" s="136"/>
      <c r="L65" s="136"/>
      <c r="M65" s="136"/>
    </row>
    <row r="66" spans="4:13" ht="15.75" customHeight="1">
      <c r="D66" s="143"/>
      <c r="E66" s="143"/>
      <c r="F66" s="143"/>
      <c r="G66" s="136"/>
      <c r="H66" s="136"/>
      <c r="I66" s="136"/>
      <c r="J66" s="136"/>
      <c r="L66" s="136"/>
      <c r="M66" s="136"/>
    </row>
    <row r="67" spans="4:13" ht="15.75" customHeight="1">
      <c r="D67" s="143"/>
      <c r="E67" s="143"/>
      <c r="F67" s="143"/>
      <c r="G67" s="136"/>
      <c r="H67" s="136"/>
      <c r="I67" s="136"/>
      <c r="J67" s="136"/>
      <c r="L67" s="136"/>
      <c r="M67" s="136"/>
    </row>
    <row r="68" spans="4:13" ht="15.75" customHeight="1">
      <c r="D68" s="143"/>
      <c r="E68" s="143"/>
      <c r="F68" s="143"/>
      <c r="G68" s="136"/>
      <c r="H68" s="136"/>
      <c r="I68" s="136"/>
      <c r="J68" s="136"/>
      <c r="L68" s="136"/>
      <c r="M68" s="136"/>
    </row>
    <row r="69" spans="4:13" ht="15.75" customHeight="1">
      <c r="D69" s="143"/>
      <c r="E69" s="143"/>
      <c r="F69" s="143"/>
      <c r="G69" s="136"/>
      <c r="H69" s="136"/>
      <c r="I69" s="136"/>
      <c r="J69" s="136"/>
      <c r="L69" s="136"/>
      <c r="M69" s="136"/>
    </row>
    <row r="70" spans="4:13" ht="15.75" customHeight="1">
      <c r="D70" s="143"/>
      <c r="E70" s="143"/>
      <c r="F70" s="143"/>
      <c r="G70" s="136"/>
      <c r="H70" s="136"/>
      <c r="I70" s="136"/>
      <c r="J70" s="136"/>
      <c r="L70" s="136"/>
      <c r="M70" s="136"/>
    </row>
    <row r="71" spans="4:13" ht="15.75" customHeight="1">
      <c r="D71" s="143"/>
      <c r="E71" s="143"/>
      <c r="F71" s="143"/>
      <c r="G71" s="136"/>
      <c r="H71" s="136"/>
      <c r="I71" s="136"/>
      <c r="J71" s="136"/>
      <c r="L71" s="136"/>
      <c r="M71" s="136"/>
    </row>
    <row r="72" spans="4:13" ht="15.75" customHeight="1">
      <c r="D72" s="143"/>
      <c r="E72" s="143"/>
      <c r="F72" s="143"/>
      <c r="G72" s="136"/>
      <c r="H72" s="136"/>
      <c r="I72" s="136"/>
      <c r="J72" s="136"/>
      <c r="L72" s="136"/>
      <c r="M72" s="136"/>
    </row>
    <row r="73" spans="4:13" ht="15.75" customHeight="1">
      <c r="D73" s="143"/>
      <c r="E73" s="143"/>
      <c r="F73" s="143"/>
      <c r="G73" s="136"/>
      <c r="H73" s="136"/>
      <c r="I73" s="136"/>
      <c r="J73" s="136"/>
      <c r="L73" s="136"/>
      <c r="M73" s="136"/>
    </row>
    <row r="74" spans="4:13" ht="15.75" customHeight="1">
      <c r="D74" s="143"/>
      <c r="E74" s="143"/>
      <c r="F74" s="143"/>
      <c r="G74" s="136"/>
      <c r="H74" s="136"/>
      <c r="I74" s="136"/>
      <c r="J74" s="136"/>
      <c r="L74" s="136"/>
      <c r="M74" s="136"/>
    </row>
    <row r="75" spans="4:13" ht="15.75" customHeight="1">
      <c r="D75" s="143"/>
      <c r="E75" s="143"/>
      <c r="F75" s="143"/>
      <c r="G75" s="136"/>
      <c r="H75" s="136"/>
      <c r="I75" s="136"/>
      <c r="J75" s="136"/>
      <c r="L75" s="136"/>
      <c r="M75" s="136"/>
    </row>
    <row r="76" spans="4:13" ht="15.75" customHeight="1">
      <c r="D76" s="143"/>
      <c r="E76" s="143"/>
      <c r="F76" s="143"/>
      <c r="G76" s="136"/>
      <c r="H76" s="136"/>
      <c r="I76" s="136"/>
      <c r="J76" s="136"/>
      <c r="L76" s="136"/>
      <c r="M76" s="136"/>
    </row>
    <row r="77" spans="4:13" ht="15.75" customHeight="1">
      <c r="D77" s="143"/>
      <c r="E77" s="143"/>
      <c r="F77" s="143"/>
      <c r="G77" s="136"/>
      <c r="H77" s="136"/>
      <c r="I77" s="136"/>
      <c r="J77" s="136"/>
      <c r="L77" s="136"/>
      <c r="M77" s="136"/>
    </row>
    <row r="78" spans="4:13" ht="15.75" customHeight="1">
      <c r="D78" s="143"/>
      <c r="E78" s="143"/>
      <c r="F78" s="143"/>
      <c r="G78" s="136"/>
      <c r="H78" s="136"/>
      <c r="I78" s="136"/>
      <c r="J78" s="136"/>
      <c r="L78" s="136"/>
      <c r="M78" s="136"/>
    </row>
    <row r="79" spans="4:13" ht="15.75" customHeight="1">
      <c r="D79" s="143"/>
      <c r="E79" s="143"/>
      <c r="F79" s="143"/>
      <c r="G79" s="136"/>
      <c r="H79" s="136"/>
      <c r="I79" s="136"/>
      <c r="J79" s="136"/>
      <c r="L79" s="136"/>
      <c r="M79" s="136"/>
    </row>
    <row r="80" spans="4:13" ht="15.75" customHeight="1">
      <c r="D80" s="143"/>
      <c r="E80" s="143"/>
      <c r="F80" s="143"/>
      <c r="G80" s="136"/>
      <c r="H80" s="136"/>
      <c r="I80" s="136"/>
      <c r="J80" s="136"/>
      <c r="L80" s="136"/>
      <c r="M80" s="136"/>
    </row>
    <row r="81" spans="2:14" ht="15.75" customHeight="1">
      <c r="D81" s="143"/>
      <c r="E81" s="143"/>
      <c r="F81" s="143"/>
      <c r="G81" s="136"/>
      <c r="H81" s="136"/>
      <c r="I81" s="136"/>
      <c r="J81" s="136"/>
      <c r="L81" s="136"/>
      <c r="M81" s="136"/>
    </row>
    <row r="82" spans="2:14" ht="15.75" customHeight="1">
      <c r="D82" s="143"/>
      <c r="E82" s="143"/>
      <c r="F82" s="143"/>
      <c r="G82" s="136"/>
      <c r="H82" s="136"/>
      <c r="I82" s="136"/>
      <c r="J82" s="136"/>
      <c r="L82" s="136"/>
      <c r="M82" s="136"/>
    </row>
    <row r="83" spans="2:14" ht="15.75" customHeight="1">
      <c r="D83" s="143"/>
      <c r="E83" s="143"/>
      <c r="F83" s="143"/>
      <c r="G83" s="136"/>
      <c r="H83" s="136"/>
      <c r="I83" s="136"/>
      <c r="J83" s="136"/>
      <c r="L83" s="136"/>
      <c r="M83" s="136"/>
    </row>
    <row r="84" spans="2:14" ht="15.75" customHeight="1">
      <c r="D84" s="143"/>
      <c r="E84" s="143"/>
      <c r="F84" s="143"/>
      <c r="G84" s="136"/>
      <c r="H84" s="136"/>
      <c r="I84" s="136"/>
      <c r="J84" s="136"/>
      <c r="L84" s="136"/>
      <c r="M84" s="136"/>
    </row>
    <row r="85" spans="2:14" ht="15.75" customHeight="1">
      <c r="D85" s="143"/>
      <c r="E85" s="143"/>
      <c r="F85" s="143"/>
      <c r="G85" s="136"/>
      <c r="H85" s="136"/>
      <c r="I85" s="136"/>
      <c r="J85" s="136"/>
      <c r="L85" s="136"/>
      <c r="M85" s="136"/>
    </row>
    <row r="86" spans="2:14" ht="15.75" customHeight="1">
      <c r="D86" s="143"/>
      <c r="E86" s="143"/>
      <c r="F86" s="143"/>
      <c r="G86" s="136"/>
      <c r="H86" s="136"/>
      <c r="I86" s="136"/>
      <c r="J86" s="136"/>
      <c r="L86" s="136"/>
      <c r="M86" s="136"/>
    </row>
    <row r="87" spans="2:14" ht="15.75" customHeight="1">
      <c r="D87" s="143"/>
      <c r="E87" s="143"/>
      <c r="F87" s="143"/>
      <c r="G87" s="136"/>
      <c r="H87" s="136"/>
      <c r="I87" s="136"/>
      <c r="J87" s="136"/>
      <c r="L87" s="136"/>
      <c r="M87" s="136"/>
    </row>
    <row r="88" spans="2:14" ht="15.75" customHeight="1">
      <c r="D88" s="143"/>
      <c r="E88" s="143"/>
      <c r="F88" s="143"/>
      <c r="G88" s="136"/>
      <c r="H88" s="136"/>
      <c r="I88" s="136"/>
      <c r="J88" s="136"/>
      <c r="L88" s="136"/>
      <c r="M88" s="136"/>
    </row>
    <row r="89" spans="2:14" ht="15.75" customHeight="1">
      <c r="D89" s="143"/>
      <c r="E89" s="143"/>
      <c r="F89" s="143"/>
      <c r="G89" s="136"/>
      <c r="H89" s="136"/>
      <c r="I89" s="136"/>
      <c r="J89" s="136"/>
      <c r="L89" s="136"/>
      <c r="M89" s="136"/>
    </row>
    <row r="90" spans="2:14" ht="15.75" customHeight="1">
      <c r="D90" s="143"/>
      <c r="E90" s="143"/>
      <c r="F90" s="143"/>
      <c r="G90" s="136"/>
      <c r="H90" s="136"/>
      <c r="I90" s="136"/>
      <c r="J90" s="136"/>
      <c r="L90" s="136"/>
      <c r="M90" s="136"/>
    </row>
    <row r="91" spans="2:14" ht="15.75" customHeight="1">
      <c r="D91" s="143"/>
      <c r="E91" s="143"/>
      <c r="F91" s="143"/>
      <c r="G91" s="136"/>
      <c r="H91" s="136"/>
      <c r="I91" s="136"/>
      <c r="J91" s="136"/>
      <c r="L91" s="136"/>
      <c r="M91" s="136"/>
    </row>
    <row r="92" spans="2:14" ht="15.75" customHeight="1">
      <c r="D92" s="143"/>
      <c r="E92" s="143"/>
      <c r="F92" s="143"/>
      <c r="G92" s="136"/>
      <c r="H92" s="136"/>
      <c r="I92" s="136"/>
      <c r="J92" s="136"/>
      <c r="L92" s="136"/>
      <c r="M92" s="136"/>
    </row>
    <row r="93" spans="2:14" ht="15.75" customHeight="1">
      <c r="D93" s="143"/>
      <c r="E93" s="143"/>
      <c r="F93" s="143"/>
      <c r="G93" s="136"/>
      <c r="H93" s="136"/>
      <c r="I93" s="136"/>
      <c r="J93" s="136"/>
      <c r="L93" s="136"/>
      <c r="M93" s="136"/>
    </row>
    <row r="94" spans="2:14" ht="15.75" customHeight="1">
      <c r="B94" s="233"/>
      <c r="C94" s="233"/>
      <c r="D94" s="234"/>
      <c r="E94" s="234"/>
      <c r="F94" s="234"/>
      <c r="G94" s="233"/>
      <c r="H94" s="233"/>
      <c r="I94" s="233"/>
      <c r="J94" s="233"/>
      <c r="K94" s="233"/>
      <c r="L94" s="233"/>
      <c r="M94" s="233"/>
      <c r="N94" s="233"/>
    </row>
    <row r="95" spans="2:14" ht="15.75" customHeight="1">
      <c r="B95" s="233"/>
      <c r="C95" s="233"/>
      <c r="D95" s="234"/>
      <c r="E95" s="234"/>
      <c r="F95" s="234"/>
      <c r="G95" s="233"/>
      <c r="H95" s="233"/>
      <c r="I95" s="233"/>
      <c r="J95" s="233"/>
      <c r="K95" s="233"/>
      <c r="L95" s="233"/>
      <c r="M95" s="233"/>
      <c r="N95" s="233"/>
    </row>
    <row r="96" spans="2:14" ht="15.75" customHeight="1">
      <c r="B96" s="233"/>
      <c r="C96" s="233"/>
      <c r="D96" s="234"/>
      <c r="E96" s="234"/>
      <c r="F96" s="234"/>
      <c r="G96" s="233"/>
      <c r="H96" s="233"/>
      <c r="I96" s="233"/>
      <c r="J96" s="233"/>
      <c r="K96" s="233"/>
      <c r="L96" s="233"/>
      <c r="M96" s="233"/>
      <c r="N96" s="233"/>
    </row>
    <row r="97" spans="2:14" ht="15.75" customHeight="1">
      <c r="B97" s="233"/>
      <c r="C97" s="233"/>
      <c r="D97" s="234"/>
      <c r="E97" s="234"/>
      <c r="F97" s="234"/>
      <c r="G97" s="233"/>
      <c r="H97" s="233"/>
      <c r="I97" s="233"/>
      <c r="J97" s="233"/>
      <c r="K97" s="233"/>
      <c r="L97" s="233"/>
      <c r="M97" s="233"/>
      <c r="N97" s="233"/>
    </row>
    <row r="98" spans="2:14" ht="15.75" customHeight="1">
      <c r="B98" s="233"/>
      <c r="C98" s="233"/>
      <c r="D98" s="234"/>
      <c r="E98" s="234"/>
      <c r="F98" s="234"/>
      <c r="G98" s="233"/>
      <c r="H98" s="233"/>
      <c r="I98" s="233"/>
      <c r="J98" s="233"/>
      <c r="K98" s="233"/>
      <c r="L98" s="233"/>
      <c r="M98" s="233"/>
      <c r="N98" s="233"/>
    </row>
    <row r="99" spans="2:14" ht="15.75" customHeight="1">
      <c r="B99" s="233"/>
      <c r="C99" s="233"/>
      <c r="D99" s="234"/>
      <c r="E99" s="234"/>
      <c r="F99" s="234"/>
      <c r="G99" s="233"/>
      <c r="H99" s="233"/>
      <c r="I99" s="233"/>
      <c r="J99" s="233"/>
      <c r="K99" s="233"/>
      <c r="L99" s="233"/>
      <c r="M99" s="233"/>
      <c r="N99" s="233"/>
    </row>
    <row r="100" spans="2:14" ht="15.75" customHeight="1">
      <c r="B100" s="233"/>
      <c r="C100" s="233"/>
      <c r="D100" s="234"/>
      <c r="E100" s="234"/>
      <c r="F100" s="234"/>
      <c r="G100" s="233"/>
      <c r="H100" s="233"/>
      <c r="I100" s="233"/>
      <c r="J100" s="233"/>
      <c r="K100" s="233"/>
      <c r="L100" s="233"/>
      <c r="M100" s="233"/>
      <c r="N100" s="233"/>
    </row>
    <row r="101" spans="2:14" ht="15.75" customHeight="1">
      <c r="B101" s="233"/>
      <c r="C101" s="233"/>
      <c r="D101" s="234"/>
      <c r="E101" s="234"/>
      <c r="F101" s="234"/>
      <c r="G101" s="233"/>
      <c r="H101" s="233"/>
      <c r="I101" s="233"/>
      <c r="J101" s="233"/>
      <c r="K101" s="233"/>
      <c r="L101" s="233"/>
      <c r="M101" s="233"/>
      <c r="N101" s="233"/>
    </row>
    <row r="102" spans="2:14" ht="15.75" customHeight="1">
      <c r="B102" s="233"/>
      <c r="C102" s="233"/>
      <c r="D102" s="234"/>
      <c r="E102" s="234"/>
      <c r="F102" s="234"/>
      <c r="G102" s="233"/>
      <c r="H102" s="233"/>
      <c r="I102" s="233"/>
      <c r="J102" s="233"/>
      <c r="K102" s="233"/>
      <c r="L102" s="233"/>
      <c r="M102" s="233"/>
      <c r="N102" s="233"/>
    </row>
    <row r="103" spans="2:14" ht="15.75" customHeight="1">
      <c r="B103" s="233"/>
      <c r="C103" s="233"/>
      <c r="D103" s="234"/>
      <c r="E103" s="234"/>
      <c r="F103" s="234"/>
      <c r="G103" s="233"/>
      <c r="H103" s="233"/>
      <c r="I103" s="233"/>
      <c r="J103" s="233"/>
      <c r="K103" s="233"/>
      <c r="L103" s="233"/>
      <c r="M103" s="233"/>
      <c r="N103" s="233"/>
    </row>
    <row r="104" spans="2:14" ht="15.75" customHeight="1">
      <c r="B104" s="233"/>
      <c r="C104" s="233"/>
      <c r="D104" s="234"/>
      <c r="E104" s="234"/>
      <c r="F104" s="234"/>
      <c r="G104" s="233"/>
      <c r="H104" s="233"/>
      <c r="I104" s="233"/>
      <c r="J104" s="233"/>
      <c r="K104" s="233"/>
      <c r="L104" s="233"/>
      <c r="M104" s="233"/>
      <c r="N104" s="233"/>
    </row>
    <row r="105" spans="2:14" ht="15.75" customHeight="1">
      <c r="B105" s="233"/>
      <c r="C105" s="233"/>
      <c r="D105" s="234"/>
      <c r="E105" s="234"/>
      <c r="F105" s="234"/>
      <c r="G105" s="233"/>
      <c r="H105" s="233"/>
      <c r="I105" s="233"/>
      <c r="J105" s="233"/>
      <c r="K105" s="233"/>
      <c r="L105" s="233"/>
      <c r="M105" s="233"/>
      <c r="N105" s="233"/>
    </row>
    <row r="106" spans="2:14" ht="15.75" customHeight="1">
      <c r="B106" s="233"/>
      <c r="C106" s="233"/>
      <c r="D106" s="234"/>
      <c r="E106" s="234"/>
      <c r="F106" s="234"/>
      <c r="G106" s="233"/>
      <c r="H106" s="233"/>
      <c r="I106" s="233"/>
      <c r="J106" s="233"/>
      <c r="K106" s="233"/>
      <c r="L106" s="233"/>
      <c r="M106" s="233"/>
      <c r="N106" s="233"/>
    </row>
    <row r="107" spans="2:14" ht="15.75" customHeight="1">
      <c r="B107" s="233"/>
      <c r="C107" s="233"/>
      <c r="D107" s="234"/>
      <c r="E107" s="234"/>
      <c r="F107" s="234"/>
      <c r="G107" s="233"/>
      <c r="H107" s="233"/>
      <c r="I107" s="233"/>
      <c r="J107" s="233"/>
      <c r="K107" s="233"/>
      <c r="L107" s="233"/>
      <c r="M107" s="233"/>
      <c r="N107" s="233"/>
    </row>
    <row r="108" spans="2:14" ht="15.75" customHeight="1">
      <c r="B108" s="233"/>
      <c r="C108" s="233"/>
      <c r="D108" s="234"/>
      <c r="E108" s="234"/>
      <c r="F108" s="234"/>
      <c r="G108" s="233"/>
      <c r="H108" s="233"/>
      <c r="I108" s="233"/>
      <c r="J108" s="233"/>
      <c r="K108" s="233"/>
      <c r="L108" s="233"/>
      <c r="M108" s="233"/>
      <c r="N108" s="233"/>
    </row>
    <row r="109" spans="2:14" ht="15.75" customHeight="1">
      <c r="B109" s="233"/>
      <c r="C109" s="233"/>
      <c r="D109" s="234"/>
      <c r="E109" s="234"/>
      <c r="F109" s="234"/>
      <c r="G109" s="233"/>
      <c r="H109" s="233"/>
      <c r="I109" s="233"/>
      <c r="J109" s="233"/>
      <c r="K109" s="233"/>
      <c r="L109" s="233"/>
      <c r="M109" s="233"/>
      <c r="N109" s="233"/>
    </row>
    <row r="110" spans="2:14" ht="15.75" customHeight="1">
      <c r="B110" s="233"/>
      <c r="C110" s="233"/>
      <c r="D110" s="234"/>
      <c r="E110" s="234"/>
      <c r="F110" s="234"/>
      <c r="G110" s="233"/>
      <c r="H110" s="233"/>
      <c r="I110" s="233"/>
      <c r="J110" s="233"/>
      <c r="K110" s="233"/>
      <c r="L110" s="233"/>
      <c r="M110" s="233"/>
      <c r="N110" s="233"/>
    </row>
    <row r="111" spans="2:14" ht="15.75" customHeight="1">
      <c r="B111" s="233"/>
      <c r="C111" s="233"/>
      <c r="D111" s="234"/>
      <c r="E111" s="234"/>
      <c r="F111" s="234"/>
      <c r="G111" s="233"/>
      <c r="H111" s="233"/>
      <c r="I111" s="233"/>
      <c r="J111" s="233"/>
      <c r="K111" s="233"/>
      <c r="L111" s="233"/>
      <c r="M111" s="233"/>
      <c r="N111" s="233"/>
    </row>
    <row r="112" spans="2:14" ht="15.75" customHeight="1">
      <c r="B112" s="233"/>
      <c r="C112" s="233"/>
      <c r="D112" s="234"/>
      <c r="E112" s="234"/>
      <c r="F112" s="234"/>
      <c r="G112" s="233"/>
      <c r="H112" s="233"/>
      <c r="I112" s="233"/>
      <c r="J112" s="233"/>
      <c r="K112" s="233"/>
      <c r="L112" s="233"/>
      <c r="M112" s="233"/>
      <c r="N112" s="233"/>
    </row>
    <row r="113" spans="2:14" ht="15.75" customHeight="1">
      <c r="B113" s="233"/>
      <c r="C113" s="233"/>
      <c r="D113" s="234"/>
      <c r="E113" s="234"/>
      <c r="F113" s="234"/>
      <c r="G113" s="233"/>
      <c r="H113" s="233"/>
      <c r="I113" s="233"/>
      <c r="J113" s="233"/>
      <c r="K113" s="233"/>
      <c r="L113" s="233"/>
      <c r="M113" s="233"/>
      <c r="N113" s="233"/>
    </row>
    <row r="114" spans="2:14" ht="15.75" customHeight="1">
      <c r="B114" s="233"/>
      <c r="C114" s="233"/>
      <c r="D114" s="234"/>
      <c r="E114" s="234"/>
      <c r="F114" s="234"/>
      <c r="G114" s="233"/>
      <c r="H114" s="233"/>
      <c r="I114" s="233"/>
      <c r="J114" s="233"/>
      <c r="K114" s="233"/>
      <c r="L114" s="233"/>
      <c r="M114" s="233"/>
      <c r="N114" s="233"/>
    </row>
    <row r="115" spans="2:14" ht="15.75" customHeight="1">
      <c r="B115" s="233"/>
      <c r="C115" s="233"/>
      <c r="D115" s="234"/>
      <c r="E115" s="234"/>
      <c r="F115" s="234"/>
      <c r="G115" s="233"/>
      <c r="H115" s="233"/>
      <c r="I115" s="233"/>
      <c r="J115" s="233"/>
      <c r="K115" s="233"/>
      <c r="L115" s="233"/>
      <c r="M115" s="233"/>
      <c r="N115" s="233"/>
    </row>
    <row r="116" spans="2:14" ht="15.75" customHeight="1">
      <c r="B116" s="233"/>
      <c r="C116" s="233"/>
      <c r="D116" s="234"/>
      <c r="E116" s="234"/>
      <c r="F116" s="234"/>
      <c r="G116" s="233"/>
      <c r="H116" s="233"/>
      <c r="I116" s="233"/>
      <c r="J116" s="233"/>
      <c r="K116" s="233"/>
      <c r="L116" s="233"/>
      <c r="M116" s="233"/>
      <c r="N116" s="233"/>
    </row>
    <row r="117" spans="2:14" ht="15.75" customHeight="1">
      <c r="B117" s="233"/>
      <c r="C117" s="233"/>
      <c r="D117" s="234"/>
      <c r="E117" s="234"/>
      <c r="F117" s="234"/>
      <c r="G117" s="233"/>
      <c r="H117" s="233"/>
      <c r="I117" s="233"/>
      <c r="J117" s="233"/>
      <c r="K117" s="233"/>
      <c r="L117" s="233"/>
      <c r="M117" s="233"/>
      <c r="N117" s="233"/>
    </row>
    <row r="118" spans="2:14" ht="15.75" customHeight="1">
      <c r="B118" s="233"/>
      <c r="C118" s="233"/>
      <c r="D118" s="234"/>
      <c r="E118" s="234"/>
      <c r="F118" s="234"/>
      <c r="G118" s="233"/>
      <c r="H118" s="233"/>
      <c r="I118" s="233"/>
      <c r="J118" s="233"/>
      <c r="K118" s="233"/>
      <c r="L118" s="233"/>
      <c r="M118" s="233"/>
      <c r="N118" s="233"/>
    </row>
    <row r="119" spans="2:14" ht="15.75" customHeight="1">
      <c r="B119" s="233"/>
      <c r="C119" s="233"/>
      <c r="D119" s="234"/>
      <c r="E119" s="234"/>
      <c r="F119" s="234"/>
      <c r="G119" s="233"/>
      <c r="H119" s="233"/>
      <c r="I119" s="233"/>
      <c r="J119" s="233"/>
      <c r="K119" s="233"/>
      <c r="L119" s="233"/>
      <c r="M119" s="233"/>
      <c r="N119" s="233"/>
    </row>
    <row r="120" spans="2:14" ht="15.75" customHeight="1">
      <c r="B120" s="233"/>
      <c r="C120" s="233"/>
      <c r="D120" s="234"/>
      <c r="E120" s="234"/>
      <c r="F120" s="234"/>
      <c r="G120" s="233"/>
      <c r="H120" s="233"/>
      <c r="I120" s="233"/>
      <c r="J120" s="233"/>
      <c r="K120" s="233"/>
      <c r="L120" s="233"/>
      <c r="M120" s="233"/>
      <c r="N120" s="233"/>
    </row>
    <row r="121" spans="2:14" ht="15.75" customHeight="1">
      <c r="B121" s="233"/>
      <c r="C121" s="233"/>
      <c r="D121" s="234"/>
      <c r="E121" s="234"/>
      <c r="F121" s="234"/>
      <c r="G121" s="233"/>
      <c r="H121" s="233"/>
      <c r="I121" s="233"/>
      <c r="J121" s="233"/>
      <c r="K121" s="233"/>
      <c r="L121" s="233"/>
      <c r="M121" s="233"/>
      <c r="N121" s="233"/>
    </row>
    <row r="122" spans="2:14" ht="15.75" customHeight="1">
      <c r="B122" s="233"/>
      <c r="C122" s="233"/>
      <c r="D122" s="234"/>
      <c r="E122" s="234"/>
      <c r="F122" s="234"/>
      <c r="G122" s="233"/>
      <c r="H122" s="233"/>
      <c r="I122" s="233"/>
      <c r="J122" s="233"/>
      <c r="K122" s="233"/>
      <c r="L122" s="233"/>
      <c r="M122" s="233"/>
      <c r="N122" s="233"/>
    </row>
    <row r="123" spans="2:14" ht="15.75" customHeight="1">
      <c r="B123" s="233"/>
      <c r="C123" s="233"/>
      <c r="D123" s="234"/>
      <c r="E123" s="234"/>
      <c r="F123" s="234"/>
      <c r="G123" s="233"/>
      <c r="H123" s="233"/>
      <c r="I123" s="233"/>
      <c r="J123" s="233"/>
      <c r="K123" s="233"/>
      <c r="L123" s="233"/>
      <c r="M123" s="233"/>
      <c r="N123" s="233"/>
    </row>
    <row r="124" spans="2:14" ht="15.75" customHeight="1">
      <c r="B124" s="233"/>
      <c r="C124" s="233"/>
      <c r="D124" s="234"/>
      <c r="E124" s="234"/>
      <c r="F124" s="234"/>
      <c r="G124" s="233"/>
      <c r="H124" s="233"/>
      <c r="I124" s="233"/>
      <c r="J124" s="233"/>
      <c r="K124" s="233"/>
      <c r="L124" s="233"/>
      <c r="M124" s="233"/>
      <c r="N124" s="233"/>
    </row>
    <row r="125" spans="2:14" ht="15.75" customHeight="1">
      <c r="B125" s="233"/>
      <c r="C125" s="233"/>
      <c r="D125" s="234"/>
      <c r="E125" s="234"/>
      <c r="F125" s="234"/>
      <c r="G125" s="233"/>
      <c r="H125" s="233"/>
      <c r="I125" s="233"/>
      <c r="J125" s="233"/>
      <c r="K125" s="233"/>
      <c r="L125" s="233"/>
      <c r="M125" s="233"/>
      <c r="N125" s="233"/>
    </row>
    <row r="126" spans="2:14" ht="15.75" customHeight="1">
      <c r="B126" s="233"/>
      <c r="C126" s="233"/>
      <c r="D126" s="234"/>
      <c r="E126" s="234"/>
      <c r="F126" s="234"/>
      <c r="G126" s="233"/>
      <c r="H126" s="233"/>
      <c r="I126" s="233"/>
      <c r="J126" s="233"/>
      <c r="K126" s="233"/>
      <c r="L126" s="233"/>
      <c r="M126" s="233"/>
      <c r="N126" s="233"/>
    </row>
    <row r="127" spans="2:14" ht="15.75" customHeight="1">
      <c r="B127" s="136"/>
      <c r="C127" s="136"/>
      <c r="D127" s="143"/>
      <c r="E127" s="143"/>
      <c r="F127" s="143"/>
      <c r="G127" s="136"/>
      <c r="H127" s="136"/>
      <c r="I127" s="136"/>
      <c r="J127" s="136"/>
      <c r="L127" s="136"/>
      <c r="M127" s="136"/>
    </row>
    <row r="128" spans="2:14" ht="15.75" customHeight="1">
      <c r="B128" s="136"/>
      <c r="C128" s="136"/>
      <c r="D128" s="143"/>
      <c r="E128" s="143"/>
      <c r="F128" s="143"/>
      <c r="G128" s="136"/>
      <c r="H128" s="136"/>
      <c r="I128" s="136"/>
      <c r="J128" s="136"/>
      <c r="L128" s="136"/>
      <c r="M128" s="136"/>
    </row>
    <row r="129" spans="2:13" ht="15.75" customHeight="1">
      <c r="B129" s="136"/>
      <c r="C129" s="136"/>
      <c r="D129" s="143"/>
      <c r="E129" s="143"/>
      <c r="F129" s="143"/>
      <c r="G129" s="136"/>
      <c r="H129" s="136"/>
      <c r="I129" s="136"/>
      <c r="J129" s="136"/>
      <c r="L129" s="136"/>
      <c r="M129" s="136"/>
    </row>
    <row r="130" spans="2:13" ht="15.75" customHeight="1">
      <c r="B130" s="136"/>
      <c r="C130" s="136"/>
      <c r="D130" s="143"/>
      <c r="E130" s="143"/>
      <c r="F130" s="143"/>
      <c r="G130" s="136"/>
      <c r="H130" s="136"/>
      <c r="I130" s="136"/>
      <c r="J130" s="136"/>
      <c r="L130" s="136"/>
      <c r="M130" s="136"/>
    </row>
    <row r="131" spans="2:13" ht="15.75" customHeight="1">
      <c r="B131" s="136"/>
      <c r="C131" s="136"/>
      <c r="D131" s="143"/>
      <c r="E131" s="143"/>
      <c r="F131" s="143"/>
      <c r="G131" s="136"/>
      <c r="H131" s="136"/>
      <c r="I131" s="136"/>
      <c r="J131" s="136"/>
      <c r="L131" s="136"/>
      <c r="M131" s="136"/>
    </row>
    <row r="132" spans="2:13" ht="15.75" customHeight="1">
      <c r="B132" s="136"/>
      <c r="C132" s="136"/>
      <c r="D132" s="143"/>
      <c r="E132" s="143"/>
      <c r="F132" s="143"/>
      <c r="G132" s="136"/>
      <c r="H132" s="136"/>
      <c r="I132" s="136"/>
      <c r="J132" s="136"/>
      <c r="L132" s="136"/>
      <c r="M132" s="136"/>
    </row>
    <row r="133" spans="2:13" ht="15.75" customHeight="1">
      <c r="B133" s="136"/>
      <c r="C133" s="136"/>
      <c r="D133" s="143"/>
      <c r="E133" s="143"/>
      <c r="F133" s="143"/>
      <c r="G133" s="136"/>
      <c r="H133" s="136"/>
      <c r="I133" s="136"/>
      <c r="J133" s="136"/>
      <c r="L133" s="136"/>
      <c r="M133" s="136"/>
    </row>
    <row r="134" spans="2:13" ht="15.75" customHeight="1">
      <c r="B134" s="136"/>
      <c r="C134" s="136"/>
      <c r="D134" s="143"/>
      <c r="E134" s="143"/>
      <c r="F134" s="143"/>
      <c r="G134" s="136"/>
      <c r="H134" s="136"/>
      <c r="I134" s="136"/>
      <c r="J134" s="136"/>
      <c r="L134" s="136"/>
      <c r="M134" s="136"/>
    </row>
    <row r="135" spans="2:13" ht="15.75" customHeight="1">
      <c r="B135" s="136"/>
      <c r="C135" s="136"/>
      <c r="D135" s="143"/>
      <c r="E135" s="143"/>
      <c r="F135" s="143"/>
      <c r="G135" s="136"/>
      <c r="H135" s="136"/>
      <c r="I135" s="136"/>
      <c r="J135" s="136"/>
      <c r="L135" s="136"/>
      <c r="M135" s="136"/>
    </row>
    <row r="136" spans="2:13" ht="15.75" customHeight="1">
      <c r="B136" s="136"/>
      <c r="C136" s="136"/>
      <c r="D136" s="143"/>
      <c r="E136" s="143"/>
      <c r="F136" s="143"/>
      <c r="G136" s="136"/>
      <c r="H136" s="136"/>
      <c r="I136" s="136"/>
      <c r="J136" s="136"/>
      <c r="L136" s="136"/>
      <c r="M136" s="136"/>
    </row>
    <row r="137" spans="2:13" ht="15.75" customHeight="1">
      <c r="B137" s="136"/>
      <c r="C137" s="136"/>
      <c r="D137" s="143"/>
      <c r="E137" s="143"/>
      <c r="F137" s="143"/>
      <c r="G137" s="136"/>
      <c r="H137" s="136"/>
      <c r="I137" s="136"/>
      <c r="J137" s="136"/>
      <c r="L137" s="136"/>
      <c r="M137" s="136"/>
    </row>
    <row r="138" spans="2:13" ht="15.75" customHeight="1">
      <c r="B138" s="136"/>
      <c r="C138" s="136"/>
      <c r="D138" s="143"/>
      <c r="E138" s="143"/>
      <c r="F138" s="143"/>
      <c r="G138" s="136"/>
      <c r="H138" s="136"/>
      <c r="I138" s="136"/>
      <c r="J138" s="136"/>
      <c r="L138" s="136"/>
      <c r="M138" s="136"/>
    </row>
    <row r="139" spans="2:13" ht="15.75" customHeight="1">
      <c r="B139" s="136"/>
      <c r="C139" s="136"/>
      <c r="D139" s="143"/>
      <c r="E139" s="143"/>
      <c r="F139" s="143"/>
      <c r="G139" s="136"/>
      <c r="H139" s="136"/>
      <c r="I139" s="136"/>
      <c r="J139" s="136"/>
      <c r="L139" s="136"/>
      <c r="M139" s="136"/>
    </row>
    <row r="140" spans="2:13" ht="15.75" customHeight="1">
      <c r="B140" s="136"/>
      <c r="C140" s="136"/>
      <c r="D140" s="143"/>
      <c r="E140" s="143"/>
      <c r="F140" s="143"/>
      <c r="G140" s="136"/>
      <c r="H140" s="136"/>
      <c r="I140" s="136"/>
      <c r="J140" s="136"/>
      <c r="L140" s="136"/>
      <c r="M140" s="136"/>
    </row>
    <row r="141" spans="2:13" ht="15.75" customHeight="1">
      <c r="B141" s="136"/>
      <c r="C141" s="136"/>
      <c r="D141" s="143"/>
      <c r="E141" s="143"/>
      <c r="F141" s="143"/>
      <c r="G141" s="136"/>
      <c r="H141" s="136"/>
      <c r="I141" s="136"/>
      <c r="J141" s="136"/>
      <c r="L141" s="136"/>
      <c r="M141" s="136"/>
    </row>
    <row r="142" spans="2:13" ht="15.75" customHeight="1">
      <c r="D142" s="143"/>
      <c r="E142" s="143"/>
      <c r="F142" s="143"/>
      <c r="G142" s="136"/>
      <c r="H142" s="136"/>
      <c r="I142" s="136"/>
      <c r="J142" s="136"/>
      <c r="L142" s="136"/>
      <c r="M142" s="136"/>
    </row>
    <row r="143" spans="2:13" ht="15.75" customHeight="1">
      <c r="D143" s="143"/>
      <c r="E143" s="143"/>
      <c r="F143" s="143"/>
      <c r="G143" s="136"/>
      <c r="H143" s="136"/>
      <c r="I143" s="136"/>
      <c r="J143" s="136"/>
      <c r="L143" s="136"/>
      <c r="M143" s="136"/>
    </row>
    <row r="144" spans="2:13" ht="15.75" customHeight="1">
      <c r="D144" s="143"/>
      <c r="E144" s="143"/>
      <c r="F144" s="143"/>
      <c r="G144" s="136"/>
      <c r="H144" s="136"/>
      <c r="I144" s="136"/>
      <c r="J144" s="136"/>
      <c r="L144" s="136"/>
      <c r="M144" s="136"/>
    </row>
    <row r="145" spans="4:13" ht="15.75" customHeight="1">
      <c r="D145" s="143"/>
      <c r="E145" s="143"/>
      <c r="F145" s="143"/>
      <c r="G145" s="136"/>
      <c r="H145" s="136"/>
      <c r="I145" s="136"/>
      <c r="J145" s="136"/>
      <c r="L145" s="136"/>
      <c r="M145" s="136"/>
    </row>
    <row r="146" spans="4:13" ht="15.75" customHeight="1">
      <c r="D146" s="143"/>
      <c r="E146" s="143"/>
      <c r="F146" s="143"/>
      <c r="G146" s="136"/>
      <c r="H146" s="136"/>
      <c r="I146" s="136"/>
      <c r="J146" s="136"/>
      <c r="L146" s="136"/>
      <c r="M146" s="136"/>
    </row>
    <row r="147" spans="4:13" ht="15.75" customHeight="1">
      <c r="D147" s="143"/>
      <c r="E147" s="143"/>
      <c r="F147" s="143"/>
      <c r="G147" s="136"/>
      <c r="H147" s="136"/>
      <c r="I147" s="136"/>
      <c r="J147" s="136"/>
      <c r="L147" s="136"/>
      <c r="M147" s="136"/>
    </row>
    <row r="148" spans="4:13" ht="15.75" customHeight="1">
      <c r="D148" s="143"/>
      <c r="E148" s="143"/>
      <c r="F148" s="143"/>
      <c r="G148" s="136"/>
      <c r="H148" s="136"/>
      <c r="I148" s="136"/>
      <c r="J148" s="136"/>
      <c r="L148" s="136"/>
      <c r="M148" s="136"/>
    </row>
    <row r="149" spans="4:13" ht="15.75" customHeight="1">
      <c r="D149" s="143"/>
      <c r="E149" s="143"/>
      <c r="F149" s="143"/>
      <c r="G149" s="136"/>
      <c r="H149" s="136"/>
      <c r="I149" s="136"/>
      <c r="J149" s="136"/>
      <c r="L149" s="136"/>
      <c r="M149" s="136"/>
    </row>
    <row r="150" spans="4:13" ht="15.75" customHeight="1">
      <c r="D150" s="143"/>
      <c r="E150" s="143"/>
      <c r="F150" s="143"/>
      <c r="G150" s="136"/>
      <c r="H150" s="136"/>
      <c r="I150" s="136"/>
      <c r="J150" s="136"/>
      <c r="L150" s="136"/>
      <c r="M150" s="136"/>
    </row>
    <row r="151" spans="4:13" ht="15.75" customHeight="1">
      <c r="D151" s="143"/>
      <c r="E151" s="143"/>
      <c r="F151" s="143"/>
      <c r="G151" s="136"/>
      <c r="H151" s="136"/>
      <c r="I151" s="136"/>
      <c r="J151" s="136"/>
      <c r="L151" s="136"/>
      <c r="M151" s="136"/>
    </row>
    <row r="152" spans="4:13" ht="15.75" customHeight="1">
      <c r="D152" s="143"/>
      <c r="E152" s="143"/>
      <c r="F152" s="143"/>
      <c r="G152" s="136"/>
      <c r="H152" s="136"/>
      <c r="I152" s="136"/>
      <c r="J152" s="136"/>
      <c r="L152" s="136"/>
      <c r="M152" s="136"/>
    </row>
    <row r="153" spans="4:13" ht="15.75" customHeight="1">
      <c r="D153" s="143"/>
      <c r="E153" s="143"/>
      <c r="F153" s="143"/>
      <c r="G153" s="136"/>
      <c r="H153" s="136"/>
      <c r="I153" s="136"/>
      <c r="J153" s="136"/>
      <c r="L153" s="136"/>
      <c r="M153" s="136"/>
    </row>
    <row r="154" spans="4:13" ht="15.75" customHeight="1">
      <c r="D154" s="143"/>
      <c r="E154" s="143"/>
      <c r="F154" s="143"/>
      <c r="G154" s="136"/>
      <c r="H154" s="136"/>
      <c r="I154" s="136"/>
      <c r="J154" s="136"/>
      <c r="L154" s="136"/>
      <c r="M154" s="136"/>
    </row>
    <row r="155" spans="4:13" ht="15.75" customHeight="1">
      <c r="D155" s="143"/>
      <c r="E155" s="143"/>
      <c r="F155" s="143"/>
      <c r="G155" s="136"/>
      <c r="H155" s="136"/>
      <c r="I155" s="136"/>
      <c r="J155" s="136"/>
      <c r="L155" s="136"/>
      <c r="M155" s="136"/>
    </row>
    <row r="156" spans="4:13" ht="15.75" customHeight="1">
      <c r="D156" s="143"/>
      <c r="E156" s="143"/>
      <c r="F156" s="143"/>
      <c r="G156" s="136"/>
      <c r="H156" s="136"/>
      <c r="I156" s="136"/>
      <c r="J156" s="136"/>
      <c r="L156" s="136"/>
      <c r="M156" s="136"/>
    </row>
    <row r="157" spans="4:13" ht="15.75" customHeight="1">
      <c r="D157" s="143"/>
      <c r="E157" s="143"/>
      <c r="F157" s="143"/>
      <c r="G157" s="136"/>
      <c r="H157" s="136"/>
      <c r="I157" s="136"/>
      <c r="J157" s="136"/>
      <c r="L157" s="136"/>
      <c r="M157" s="136"/>
    </row>
    <row r="158" spans="4:13" ht="15.75" customHeight="1">
      <c r="D158" s="143"/>
      <c r="E158" s="143"/>
      <c r="F158" s="143"/>
      <c r="G158" s="136"/>
      <c r="H158" s="136"/>
      <c r="I158" s="136"/>
      <c r="J158" s="136"/>
      <c r="L158" s="136"/>
      <c r="M158" s="136"/>
    </row>
    <row r="159" spans="4:13" ht="15.75" customHeight="1">
      <c r="D159" s="143"/>
      <c r="E159" s="143"/>
      <c r="F159" s="143"/>
      <c r="G159" s="136"/>
      <c r="H159" s="136"/>
      <c r="I159" s="136"/>
      <c r="J159" s="136"/>
      <c r="L159" s="136"/>
      <c r="M159" s="136"/>
    </row>
    <row r="160" spans="4:13" ht="15.75" customHeight="1">
      <c r="D160" s="143"/>
      <c r="E160" s="143"/>
      <c r="F160" s="143"/>
      <c r="G160" s="136"/>
      <c r="H160" s="136"/>
      <c r="I160" s="136"/>
      <c r="J160" s="136"/>
      <c r="L160" s="136"/>
      <c r="M160" s="136"/>
    </row>
    <row r="161" spans="4:13" ht="15.75" customHeight="1">
      <c r="D161" s="143"/>
      <c r="E161" s="143"/>
      <c r="F161" s="143"/>
      <c r="G161" s="136"/>
      <c r="H161" s="136"/>
      <c r="I161" s="136"/>
      <c r="J161" s="136"/>
      <c r="L161" s="136"/>
      <c r="M161" s="136"/>
    </row>
    <row r="162" spans="4:13" ht="15.75" customHeight="1">
      <c r="D162" s="143"/>
      <c r="E162" s="143"/>
      <c r="F162" s="143"/>
      <c r="G162" s="136"/>
      <c r="H162" s="136"/>
      <c r="I162" s="136"/>
      <c r="J162" s="136"/>
      <c r="L162" s="136"/>
      <c r="M162" s="136"/>
    </row>
    <row r="163" spans="4:13" ht="15.75" customHeight="1">
      <c r="D163" s="143"/>
      <c r="E163" s="143"/>
      <c r="F163" s="143"/>
      <c r="G163" s="136"/>
      <c r="H163" s="136"/>
      <c r="I163" s="136"/>
      <c r="J163" s="136"/>
      <c r="L163" s="136"/>
      <c r="M163" s="136"/>
    </row>
    <row r="164" spans="4:13" ht="15.75" customHeight="1">
      <c r="D164" s="143"/>
      <c r="E164" s="143"/>
      <c r="F164" s="143"/>
      <c r="G164" s="136"/>
      <c r="H164" s="136"/>
      <c r="I164" s="136"/>
      <c r="J164" s="136"/>
      <c r="L164" s="136"/>
      <c r="M164" s="136"/>
    </row>
    <row r="165" spans="4:13" ht="15.75" customHeight="1">
      <c r="D165" s="143"/>
      <c r="E165" s="143"/>
      <c r="F165" s="143"/>
      <c r="G165" s="136"/>
      <c r="H165" s="136"/>
      <c r="I165" s="136"/>
      <c r="J165" s="136"/>
      <c r="L165" s="136"/>
      <c r="M165" s="136"/>
    </row>
    <row r="166" spans="4:13" ht="15.75" customHeight="1">
      <c r="D166" s="143"/>
      <c r="E166" s="143"/>
      <c r="F166" s="143"/>
      <c r="G166" s="136"/>
      <c r="H166" s="136"/>
      <c r="I166" s="136"/>
      <c r="J166" s="136"/>
      <c r="L166" s="136"/>
      <c r="M166" s="136"/>
    </row>
    <row r="167" spans="4:13" ht="15.75" customHeight="1">
      <c r="D167" s="143"/>
      <c r="E167" s="143"/>
      <c r="F167" s="143"/>
      <c r="G167" s="136"/>
      <c r="H167" s="136"/>
      <c r="I167" s="136"/>
      <c r="J167" s="136"/>
      <c r="L167" s="136"/>
      <c r="M167" s="136"/>
    </row>
    <row r="168" spans="4:13" ht="15.75" customHeight="1">
      <c r="D168" s="143"/>
      <c r="E168" s="143"/>
      <c r="F168" s="143"/>
      <c r="G168" s="136"/>
      <c r="H168" s="136"/>
      <c r="I168" s="136"/>
      <c r="J168" s="136"/>
      <c r="L168" s="136"/>
      <c r="M168" s="136"/>
    </row>
    <row r="169" spans="4:13" ht="15.75" customHeight="1">
      <c r="D169" s="143"/>
      <c r="E169" s="143"/>
      <c r="F169" s="143"/>
      <c r="G169" s="136"/>
      <c r="H169" s="136"/>
      <c r="I169" s="136"/>
      <c r="J169" s="136"/>
      <c r="L169" s="136"/>
      <c r="M169" s="136"/>
    </row>
    <row r="170" spans="4:13" ht="15.75" customHeight="1">
      <c r="D170" s="143"/>
      <c r="E170" s="143"/>
      <c r="F170" s="143"/>
      <c r="G170" s="136"/>
      <c r="H170" s="136"/>
      <c r="I170" s="136"/>
      <c r="J170" s="136"/>
      <c r="L170" s="136"/>
      <c r="M170" s="136"/>
    </row>
    <row r="171" spans="4:13" ht="15.75" customHeight="1">
      <c r="D171" s="143"/>
      <c r="E171" s="143"/>
      <c r="F171" s="143"/>
      <c r="G171" s="136"/>
      <c r="H171" s="136"/>
      <c r="I171" s="136"/>
      <c r="J171" s="136"/>
      <c r="L171" s="136"/>
      <c r="M171" s="136"/>
    </row>
    <row r="172" spans="4:13" ht="15.75" customHeight="1">
      <c r="D172" s="143"/>
      <c r="E172" s="143"/>
      <c r="F172" s="143"/>
      <c r="G172" s="136"/>
      <c r="H172" s="136"/>
      <c r="I172" s="136"/>
      <c r="J172" s="136"/>
      <c r="L172" s="136"/>
      <c r="M172" s="136"/>
    </row>
    <row r="173" spans="4:13" ht="15.75" customHeight="1">
      <c r="D173" s="143"/>
      <c r="E173" s="143"/>
      <c r="F173" s="143"/>
      <c r="G173" s="136"/>
      <c r="H173" s="136"/>
      <c r="I173" s="136"/>
      <c r="J173" s="136"/>
      <c r="L173" s="136"/>
      <c r="M173" s="136"/>
    </row>
    <row r="174" spans="4:13" ht="15.75" customHeight="1">
      <c r="D174" s="143"/>
      <c r="E174" s="143"/>
      <c r="F174" s="143"/>
      <c r="G174" s="136"/>
      <c r="H174" s="136"/>
      <c r="I174" s="136"/>
      <c r="J174" s="136"/>
      <c r="L174" s="136"/>
      <c r="M174" s="136"/>
    </row>
    <row r="175" spans="4:13" ht="15.75" customHeight="1">
      <c r="D175" s="143"/>
      <c r="E175" s="143"/>
      <c r="F175" s="143"/>
      <c r="G175" s="136"/>
      <c r="H175" s="136"/>
      <c r="I175" s="136"/>
      <c r="J175" s="136"/>
      <c r="L175" s="136"/>
      <c r="M175" s="136"/>
    </row>
    <row r="176" spans="4:13" ht="15.75" customHeight="1">
      <c r="D176" s="143"/>
      <c r="E176" s="143"/>
      <c r="F176" s="143"/>
      <c r="G176" s="136"/>
      <c r="H176" s="136"/>
      <c r="I176" s="136"/>
      <c r="J176" s="136"/>
      <c r="L176" s="136"/>
      <c r="M176" s="136"/>
    </row>
    <row r="177" spans="4:13" ht="15.75" customHeight="1">
      <c r="D177" s="143"/>
      <c r="E177" s="143"/>
      <c r="F177" s="143"/>
      <c r="G177" s="136"/>
      <c r="H177" s="136"/>
      <c r="I177" s="136"/>
      <c r="J177" s="136"/>
      <c r="L177" s="136"/>
      <c r="M177" s="136"/>
    </row>
    <row r="178" spans="4:13" ht="15.75" customHeight="1">
      <c r="D178" s="143"/>
      <c r="E178" s="143"/>
      <c r="F178" s="143"/>
      <c r="G178" s="136"/>
      <c r="H178" s="136"/>
      <c r="I178" s="136"/>
      <c r="J178" s="136"/>
      <c r="L178" s="136"/>
      <c r="M178" s="136"/>
    </row>
    <row r="179" spans="4:13" ht="15.75" customHeight="1">
      <c r="D179" s="143"/>
      <c r="E179" s="143"/>
      <c r="F179" s="143"/>
      <c r="G179" s="136"/>
      <c r="H179" s="136"/>
      <c r="I179" s="136"/>
      <c r="J179" s="136"/>
      <c r="L179" s="136"/>
      <c r="M179" s="136"/>
    </row>
    <row r="180" spans="4:13" ht="15.75" customHeight="1">
      <c r="D180" s="143"/>
      <c r="E180" s="143"/>
      <c r="F180" s="143"/>
      <c r="G180" s="136"/>
      <c r="H180" s="136"/>
      <c r="I180" s="136"/>
      <c r="J180" s="136"/>
      <c r="L180" s="136"/>
      <c r="M180" s="136"/>
    </row>
    <row r="181" spans="4:13" ht="15.75" customHeight="1">
      <c r="D181" s="143"/>
      <c r="E181" s="143"/>
      <c r="F181" s="143"/>
      <c r="G181" s="136"/>
      <c r="H181" s="136"/>
      <c r="I181" s="136"/>
      <c r="J181" s="136"/>
      <c r="L181" s="136"/>
      <c r="M181" s="136"/>
    </row>
    <row r="182" spans="4:13" ht="15.75" customHeight="1">
      <c r="D182" s="143"/>
      <c r="E182" s="143"/>
      <c r="F182" s="143"/>
      <c r="G182" s="136"/>
      <c r="H182" s="136"/>
      <c r="I182" s="136"/>
      <c r="J182" s="136"/>
      <c r="L182" s="136"/>
      <c r="M182" s="136"/>
    </row>
    <row r="183" spans="4:13" ht="15.75" customHeight="1">
      <c r="D183" s="143"/>
      <c r="E183" s="143"/>
      <c r="F183" s="143"/>
      <c r="G183" s="136"/>
      <c r="H183" s="136"/>
      <c r="I183" s="136"/>
      <c r="J183" s="136"/>
      <c r="L183" s="136"/>
      <c r="M183" s="136"/>
    </row>
    <row r="184" spans="4:13" ht="15.75" customHeight="1">
      <c r="D184" s="143"/>
      <c r="E184" s="143"/>
      <c r="F184" s="143"/>
      <c r="G184" s="136"/>
      <c r="H184" s="136"/>
      <c r="I184" s="136"/>
      <c r="J184" s="136"/>
      <c r="L184" s="136"/>
      <c r="M184" s="136"/>
    </row>
    <row r="185" spans="4:13" ht="15.75" customHeight="1">
      <c r="D185" s="143"/>
      <c r="E185" s="143"/>
      <c r="F185" s="143"/>
      <c r="G185" s="136"/>
      <c r="H185" s="136"/>
      <c r="I185" s="136"/>
      <c r="J185" s="136"/>
      <c r="L185" s="136"/>
      <c r="M185" s="136"/>
    </row>
    <row r="186" spans="4:13" ht="15.75" customHeight="1">
      <c r="D186" s="143"/>
      <c r="E186" s="143"/>
      <c r="F186" s="143"/>
      <c r="G186" s="136"/>
      <c r="H186" s="136"/>
      <c r="I186" s="136"/>
      <c r="J186" s="136"/>
      <c r="L186" s="136"/>
      <c r="M186" s="136"/>
    </row>
    <row r="187" spans="4:13" ht="15.75" customHeight="1">
      <c r="D187" s="143"/>
      <c r="E187" s="143"/>
      <c r="F187" s="143"/>
      <c r="G187" s="136"/>
      <c r="H187" s="136"/>
      <c r="I187" s="136"/>
      <c r="J187" s="136"/>
      <c r="L187" s="136"/>
      <c r="M187" s="136"/>
    </row>
    <row r="188" spans="4:13" ht="15.75" customHeight="1">
      <c r="D188" s="143"/>
      <c r="E188" s="143"/>
      <c r="F188" s="143"/>
      <c r="G188" s="136"/>
      <c r="H188" s="136"/>
      <c r="I188" s="136"/>
      <c r="J188" s="136"/>
      <c r="L188" s="136"/>
      <c r="M188" s="136"/>
    </row>
    <row r="189" spans="4:13" ht="15.75" customHeight="1">
      <c r="D189" s="143"/>
      <c r="E189" s="143"/>
      <c r="F189" s="143"/>
      <c r="G189" s="136"/>
      <c r="H189" s="136"/>
      <c r="I189" s="136"/>
      <c r="J189" s="136"/>
      <c r="L189" s="136"/>
      <c r="M189" s="136"/>
    </row>
    <row r="190" spans="4:13" ht="15.75" customHeight="1">
      <c r="D190" s="143"/>
      <c r="E190" s="143"/>
      <c r="F190" s="143"/>
      <c r="G190" s="136"/>
      <c r="H190" s="136"/>
      <c r="I190" s="136"/>
      <c r="J190" s="136"/>
      <c r="L190" s="136"/>
      <c r="M190" s="136"/>
    </row>
    <row r="191" spans="4:13" ht="15.75" customHeight="1">
      <c r="D191" s="143"/>
      <c r="E191" s="143"/>
      <c r="F191" s="143"/>
      <c r="G191" s="136"/>
      <c r="H191" s="136"/>
      <c r="I191" s="136"/>
      <c r="J191" s="136"/>
      <c r="L191" s="136"/>
      <c r="M191" s="136"/>
    </row>
    <row r="192" spans="4:13" ht="15.75" customHeight="1">
      <c r="D192" s="143"/>
      <c r="E192" s="143"/>
      <c r="F192" s="143"/>
      <c r="G192" s="136"/>
      <c r="H192" s="136"/>
      <c r="I192" s="136"/>
      <c r="J192" s="136"/>
      <c r="L192" s="136"/>
      <c r="M192" s="136"/>
    </row>
    <row r="193" spans="4:13" ht="15.75" customHeight="1">
      <c r="D193" s="143"/>
      <c r="E193" s="143"/>
      <c r="F193" s="143"/>
      <c r="G193" s="136"/>
      <c r="H193" s="136"/>
      <c r="I193" s="136"/>
      <c r="J193" s="136"/>
      <c r="L193" s="136"/>
      <c r="M193" s="136"/>
    </row>
    <row r="194" spans="4:13" ht="15.75" customHeight="1">
      <c r="D194" s="143"/>
      <c r="E194" s="143"/>
      <c r="F194" s="143"/>
      <c r="G194" s="136"/>
      <c r="H194" s="136"/>
      <c r="I194" s="136"/>
      <c r="J194" s="136"/>
      <c r="L194" s="136"/>
      <c r="M194" s="136"/>
    </row>
    <row r="195" spans="4:13" ht="15.75" customHeight="1">
      <c r="D195" s="143"/>
      <c r="E195" s="143"/>
      <c r="F195" s="143"/>
      <c r="G195" s="136"/>
      <c r="H195" s="136"/>
      <c r="I195" s="136"/>
      <c r="J195" s="136"/>
      <c r="L195" s="136"/>
      <c r="M195" s="136"/>
    </row>
    <row r="196" spans="4:13" ht="15.75" customHeight="1">
      <c r="D196" s="143"/>
      <c r="E196" s="143"/>
      <c r="F196" s="143"/>
      <c r="G196" s="136"/>
      <c r="H196" s="136"/>
      <c r="I196" s="136"/>
      <c r="J196" s="136"/>
      <c r="L196" s="136"/>
      <c r="M196" s="136"/>
    </row>
    <row r="197" spans="4:13" ht="15.75" customHeight="1">
      <c r="D197" s="143"/>
      <c r="E197" s="143"/>
      <c r="F197" s="143"/>
      <c r="G197" s="136"/>
      <c r="H197" s="136"/>
      <c r="I197" s="136"/>
      <c r="J197" s="136"/>
      <c r="L197" s="136"/>
      <c r="M197" s="136"/>
    </row>
    <row r="198" spans="4:13" ht="15.75" customHeight="1">
      <c r="D198" s="143"/>
      <c r="E198" s="143"/>
      <c r="F198" s="143"/>
      <c r="G198" s="136"/>
      <c r="H198" s="136"/>
      <c r="I198" s="136"/>
      <c r="J198" s="136"/>
      <c r="L198" s="136"/>
      <c r="M198" s="136"/>
    </row>
    <row r="199" spans="4:13" ht="15.75" customHeight="1">
      <c r="D199" s="143"/>
      <c r="E199" s="143"/>
      <c r="F199" s="143"/>
      <c r="G199" s="136"/>
      <c r="H199" s="136"/>
      <c r="I199" s="136"/>
      <c r="J199" s="136"/>
      <c r="L199" s="136"/>
      <c r="M199" s="136"/>
    </row>
    <row r="200" spans="4:13" ht="15.75" customHeight="1">
      <c r="D200" s="143"/>
      <c r="E200" s="143"/>
      <c r="F200" s="143"/>
      <c r="G200" s="136"/>
      <c r="H200" s="136"/>
      <c r="I200" s="136"/>
      <c r="J200" s="136"/>
      <c r="L200" s="136"/>
      <c r="M200" s="136"/>
    </row>
    <row r="201" spans="4:13" ht="15.75" customHeight="1">
      <c r="D201" s="143"/>
      <c r="E201" s="143"/>
      <c r="F201" s="143"/>
      <c r="G201" s="136"/>
      <c r="H201" s="136"/>
      <c r="I201" s="136"/>
      <c r="J201" s="136"/>
      <c r="L201" s="136"/>
      <c r="M201" s="136"/>
    </row>
    <row r="202" spans="4:13" ht="15.75" customHeight="1">
      <c r="D202" s="143"/>
      <c r="E202" s="143"/>
      <c r="F202" s="143"/>
      <c r="G202" s="136"/>
      <c r="H202" s="136"/>
      <c r="I202" s="136"/>
      <c r="J202" s="136"/>
      <c r="L202" s="136"/>
      <c r="M202" s="136"/>
    </row>
    <row r="203" spans="4:13" ht="15.75" customHeight="1">
      <c r="D203" s="143"/>
      <c r="E203" s="143"/>
      <c r="F203" s="143"/>
      <c r="G203" s="136"/>
      <c r="H203" s="136"/>
      <c r="I203" s="136"/>
      <c r="J203" s="136"/>
      <c r="L203" s="136"/>
      <c r="M203" s="136"/>
    </row>
    <row r="204" spans="4:13" ht="15.75" customHeight="1">
      <c r="D204" s="143"/>
      <c r="E204" s="143"/>
      <c r="F204" s="143"/>
      <c r="G204" s="136"/>
      <c r="H204" s="136"/>
      <c r="I204" s="136"/>
      <c r="J204" s="136"/>
      <c r="L204" s="136"/>
      <c r="M204" s="136"/>
    </row>
    <row r="205" spans="4:13" ht="15.75" customHeight="1">
      <c r="D205" s="143"/>
      <c r="E205" s="143"/>
      <c r="F205" s="143"/>
      <c r="G205" s="136"/>
      <c r="H205" s="136"/>
      <c r="I205" s="136"/>
      <c r="J205" s="136"/>
      <c r="L205" s="136"/>
      <c r="M205" s="136"/>
    </row>
    <row r="206" spans="4:13" ht="15.75" customHeight="1">
      <c r="D206" s="143"/>
      <c r="E206" s="143"/>
      <c r="F206" s="143"/>
      <c r="G206" s="136"/>
      <c r="H206" s="136"/>
      <c r="I206" s="136"/>
      <c r="J206" s="136"/>
      <c r="L206" s="136"/>
      <c r="M206" s="136"/>
    </row>
    <row r="207" spans="4:13" ht="15.75" customHeight="1">
      <c r="D207" s="143"/>
      <c r="E207" s="143"/>
      <c r="F207" s="143"/>
      <c r="G207" s="136"/>
      <c r="H207" s="136"/>
      <c r="I207" s="136"/>
      <c r="J207" s="136"/>
      <c r="L207" s="136"/>
      <c r="M207" s="136"/>
    </row>
    <row r="208" spans="4:13" ht="15.75" customHeight="1">
      <c r="D208" s="143"/>
      <c r="E208" s="143"/>
      <c r="F208" s="143"/>
      <c r="G208" s="136"/>
      <c r="H208" s="136"/>
      <c r="I208" s="136"/>
      <c r="J208" s="136"/>
      <c r="L208" s="136"/>
      <c r="M208" s="136"/>
    </row>
    <row r="209" spans="4:13" ht="15.75" customHeight="1">
      <c r="D209" s="143"/>
      <c r="E209" s="143"/>
      <c r="F209" s="143"/>
      <c r="G209" s="136"/>
      <c r="H209" s="136"/>
      <c r="I209" s="136"/>
      <c r="J209" s="136"/>
      <c r="L209" s="136"/>
      <c r="M209" s="136"/>
    </row>
    <row r="210" spans="4:13" ht="15.75" customHeight="1">
      <c r="D210" s="143"/>
      <c r="E210" s="143"/>
      <c r="F210" s="143"/>
      <c r="G210" s="136"/>
      <c r="H210" s="136"/>
      <c r="I210" s="136"/>
      <c r="J210" s="136"/>
      <c r="L210" s="136"/>
      <c r="M210" s="136"/>
    </row>
    <row r="211" spans="4:13" ht="15.75" customHeight="1">
      <c r="D211" s="143"/>
      <c r="E211" s="143"/>
      <c r="F211" s="143"/>
      <c r="G211" s="136"/>
      <c r="H211" s="136"/>
      <c r="I211" s="136"/>
      <c r="J211" s="136"/>
      <c r="L211" s="136"/>
      <c r="M211" s="136"/>
    </row>
    <row r="212" spans="4:13" ht="15.75" customHeight="1">
      <c r="D212" s="143"/>
      <c r="E212" s="143"/>
      <c r="F212" s="143"/>
      <c r="G212" s="136"/>
      <c r="H212" s="136"/>
      <c r="I212" s="136"/>
      <c r="J212" s="136"/>
      <c r="L212" s="136"/>
      <c r="M212" s="136"/>
    </row>
    <row r="213" spans="4:13" ht="15.75" customHeight="1">
      <c r="D213" s="143"/>
      <c r="E213" s="143"/>
      <c r="F213" s="143"/>
      <c r="G213" s="136"/>
      <c r="H213" s="136"/>
      <c r="I213" s="136"/>
      <c r="J213" s="136"/>
      <c r="L213" s="136"/>
      <c r="M213" s="136"/>
    </row>
    <row r="214" spans="4:13" ht="15.75" customHeight="1">
      <c r="D214" s="143"/>
      <c r="E214" s="143"/>
      <c r="F214" s="143"/>
      <c r="G214" s="136"/>
      <c r="H214" s="136"/>
      <c r="I214" s="136"/>
      <c r="J214" s="136"/>
      <c r="L214" s="136"/>
      <c r="M214" s="136"/>
    </row>
    <row r="215" spans="4:13" ht="15.75" customHeight="1">
      <c r="D215" s="143"/>
      <c r="E215" s="143"/>
      <c r="F215" s="143"/>
      <c r="G215" s="136"/>
      <c r="H215" s="136"/>
      <c r="I215" s="136"/>
      <c r="J215" s="136"/>
      <c r="L215" s="136"/>
      <c r="M215" s="136"/>
    </row>
    <row r="216" spans="4:13" ht="15.75" customHeight="1">
      <c r="D216" s="143"/>
      <c r="E216" s="143"/>
      <c r="F216" s="143"/>
      <c r="G216" s="136"/>
      <c r="H216" s="136"/>
      <c r="I216" s="136"/>
      <c r="J216" s="136"/>
      <c r="L216" s="136"/>
      <c r="M216" s="136"/>
    </row>
    <row r="217" spans="4:13" ht="15.75" customHeight="1">
      <c r="D217" s="143"/>
      <c r="E217" s="143"/>
      <c r="F217" s="143"/>
      <c r="G217" s="136"/>
      <c r="H217" s="136"/>
      <c r="I217" s="136"/>
      <c r="J217" s="136"/>
      <c r="L217" s="136"/>
      <c r="M217" s="136"/>
    </row>
    <row r="218" spans="4:13" ht="15.75" customHeight="1">
      <c r="D218" s="143"/>
      <c r="E218" s="143"/>
      <c r="F218" s="143"/>
      <c r="G218" s="136"/>
      <c r="H218" s="136"/>
      <c r="I218" s="136"/>
      <c r="J218" s="136"/>
      <c r="L218" s="136"/>
      <c r="M218" s="136"/>
    </row>
    <row r="219" spans="4:13" ht="15.75" customHeight="1">
      <c r="D219" s="143"/>
      <c r="E219" s="143"/>
      <c r="F219" s="143"/>
      <c r="G219" s="136"/>
      <c r="H219" s="136"/>
      <c r="I219" s="136"/>
      <c r="J219" s="136"/>
      <c r="L219" s="136"/>
      <c r="M219" s="136"/>
    </row>
    <row r="220" spans="4:13" ht="15.75" customHeight="1">
      <c r="D220" s="143"/>
      <c r="E220" s="143"/>
      <c r="F220" s="143"/>
      <c r="G220" s="136"/>
      <c r="H220" s="136"/>
      <c r="I220" s="136"/>
      <c r="J220" s="136"/>
      <c r="L220" s="136"/>
      <c r="M220" s="136"/>
    </row>
    <row r="221" spans="4:13" ht="15.75" customHeight="1">
      <c r="D221" s="143"/>
      <c r="E221" s="143"/>
      <c r="F221" s="143"/>
      <c r="G221" s="136"/>
      <c r="H221" s="136"/>
      <c r="I221" s="136"/>
      <c r="J221" s="136"/>
      <c r="L221" s="136"/>
      <c r="M221" s="136"/>
    </row>
    <row r="222" spans="4:13" ht="15.75" customHeight="1">
      <c r="D222" s="143"/>
      <c r="E222" s="143"/>
      <c r="F222" s="143"/>
      <c r="G222" s="136"/>
      <c r="H222" s="136"/>
      <c r="I222" s="136"/>
      <c r="J222" s="136"/>
      <c r="L222" s="136"/>
      <c r="M222" s="136"/>
    </row>
    <row r="223" spans="4:13" ht="15.75" customHeight="1">
      <c r="D223" s="143"/>
      <c r="E223" s="143"/>
      <c r="F223" s="143"/>
      <c r="G223" s="136"/>
      <c r="H223" s="136"/>
      <c r="I223" s="136"/>
      <c r="J223" s="136"/>
      <c r="L223" s="136"/>
      <c r="M223" s="136"/>
    </row>
    <row r="224" spans="4:13" ht="15.75" customHeight="1">
      <c r="D224" s="143"/>
      <c r="E224" s="143"/>
      <c r="F224" s="143"/>
      <c r="G224" s="136"/>
      <c r="H224" s="136"/>
      <c r="I224" s="136"/>
      <c r="J224" s="136"/>
      <c r="L224" s="136"/>
      <c r="M224" s="136"/>
    </row>
    <row r="225" spans="4:13" ht="15.75" customHeight="1">
      <c r="D225" s="143"/>
      <c r="E225" s="143"/>
      <c r="F225" s="143"/>
      <c r="G225" s="136"/>
      <c r="H225" s="136"/>
      <c r="I225" s="136"/>
      <c r="J225" s="136"/>
      <c r="L225" s="136"/>
      <c r="M225" s="136"/>
    </row>
    <row r="226" spans="4:13" ht="15.75" customHeight="1">
      <c r="D226" s="143"/>
      <c r="E226" s="143"/>
      <c r="F226" s="143"/>
      <c r="G226" s="136"/>
      <c r="H226" s="136"/>
      <c r="I226" s="136"/>
      <c r="J226" s="136"/>
      <c r="L226" s="136"/>
      <c r="M226" s="136"/>
    </row>
    <row r="227" spans="4:13" ht="15.75" customHeight="1">
      <c r="D227" s="143"/>
      <c r="E227" s="143"/>
      <c r="F227" s="143"/>
      <c r="G227" s="136"/>
      <c r="H227" s="136"/>
      <c r="I227" s="136"/>
      <c r="J227" s="136"/>
      <c r="L227" s="136"/>
      <c r="M227" s="136"/>
    </row>
    <row r="228" spans="4:13" ht="15.75" customHeight="1">
      <c r="D228" s="143"/>
      <c r="E228" s="143"/>
      <c r="F228" s="143"/>
      <c r="G228" s="136"/>
      <c r="H228" s="136"/>
      <c r="I228" s="136"/>
      <c r="J228" s="136"/>
      <c r="L228" s="136"/>
      <c r="M228" s="136"/>
    </row>
    <row r="229" spans="4:13" ht="15.75" customHeight="1">
      <c r="D229" s="143"/>
      <c r="E229" s="143"/>
      <c r="F229" s="143"/>
      <c r="G229" s="136"/>
      <c r="H229" s="136"/>
      <c r="I229" s="136"/>
      <c r="J229" s="136"/>
      <c r="L229" s="136"/>
      <c r="M229" s="136"/>
    </row>
    <row r="230" spans="4:13" ht="15.75" customHeight="1">
      <c r="D230" s="143"/>
      <c r="E230" s="143"/>
      <c r="F230" s="143"/>
      <c r="G230" s="136"/>
      <c r="H230" s="136"/>
      <c r="I230" s="136"/>
      <c r="J230" s="136"/>
      <c r="L230" s="136"/>
      <c r="M230" s="136"/>
    </row>
    <row r="231" spans="4:13" ht="15.75" customHeight="1">
      <c r="D231" s="143"/>
      <c r="E231" s="143"/>
      <c r="F231" s="143"/>
      <c r="G231" s="136"/>
      <c r="H231" s="136"/>
      <c r="I231" s="136"/>
      <c r="J231" s="136"/>
      <c r="L231" s="136"/>
      <c r="M231" s="136"/>
    </row>
    <row r="232" spans="4:13" ht="15.75" customHeight="1">
      <c r="D232" s="143"/>
      <c r="E232" s="143"/>
      <c r="F232" s="143"/>
      <c r="G232" s="136"/>
      <c r="H232" s="136"/>
      <c r="I232" s="136"/>
      <c r="J232" s="136"/>
      <c r="L232" s="136"/>
      <c r="M232" s="136"/>
    </row>
    <row r="233" spans="4:13" ht="15.75" customHeight="1">
      <c r="D233" s="143"/>
      <c r="E233" s="143"/>
      <c r="F233" s="143"/>
      <c r="G233" s="136"/>
      <c r="H233" s="136"/>
      <c r="I233" s="136"/>
      <c r="J233" s="136"/>
      <c r="L233" s="136"/>
      <c r="M233" s="136"/>
    </row>
    <row r="234" spans="4:13" ht="15.75" customHeight="1">
      <c r="D234" s="143"/>
      <c r="E234" s="143"/>
      <c r="F234" s="143"/>
      <c r="G234" s="136"/>
      <c r="H234" s="136"/>
      <c r="I234" s="136"/>
      <c r="J234" s="136"/>
      <c r="L234" s="136"/>
      <c r="M234" s="136"/>
    </row>
    <row r="235" spans="4:13" ht="15.75" customHeight="1">
      <c r="D235" s="143"/>
      <c r="E235" s="143"/>
      <c r="F235" s="143"/>
      <c r="G235" s="136"/>
      <c r="H235" s="136"/>
      <c r="I235" s="136"/>
      <c r="J235" s="136"/>
      <c r="L235" s="136"/>
      <c r="M235" s="136"/>
    </row>
    <row r="236" spans="4:13" ht="15.75" customHeight="1">
      <c r="D236" s="143"/>
      <c r="E236" s="143"/>
      <c r="F236" s="143"/>
      <c r="G236" s="136"/>
      <c r="H236" s="136"/>
      <c r="I236" s="136"/>
      <c r="J236" s="136"/>
      <c r="L236" s="136"/>
      <c r="M236" s="136"/>
    </row>
    <row r="237" spans="4:13" ht="15.75" customHeight="1">
      <c r="D237" s="143"/>
      <c r="E237" s="143"/>
      <c r="F237" s="143"/>
      <c r="G237" s="136"/>
      <c r="H237" s="136"/>
      <c r="I237" s="136"/>
      <c r="J237" s="136"/>
      <c r="L237" s="136"/>
      <c r="M237" s="136"/>
    </row>
    <row r="238" spans="4:13" ht="15.75" customHeight="1">
      <c r="D238" s="143"/>
      <c r="E238" s="143"/>
      <c r="F238" s="143"/>
      <c r="G238" s="136"/>
      <c r="H238" s="136"/>
      <c r="I238" s="136"/>
      <c r="J238" s="136"/>
      <c r="L238" s="136"/>
      <c r="M238" s="136"/>
    </row>
    <row r="239" spans="4:13" ht="15.75" customHeight="1">
      <c r="D239" s="143"/>
      <c r="E239" s="143"/>
      <c r="F239" s="143"/>
      <c r="G239" s="136"/>
      <c r="H239" s="136"/>
      <c r="I239" s="136"/>
      <c r="J239" s="136"/>
      <c r="L239" s="136"/>
      <c r="M239" s="136"/>
    </row>
    <row r="240" spans="4:13" ht="15.75" customHeight="1">
      <c r="D240" s="143"/>
      <c r="E240" s="143"/>
      <c r="F240" s="143"/>
      <c r="G240" s="136"/>
      <c r="H240" s="136"/>
      <c r="I240" s="136"/>
      <c r="J240" s="136"/>
      <c r="L240" s="136"/>
      <c r="M240" s="136"/>
    </row>
    <row r="241" spans="4:13" ht="15.75" customHeight="1">
      <c r="D241" s="143"/>
      <c r="E241" s="143"/>
      <c r="F241" s="143"/>
      <c r="G241" s="136"/>
      <c r="H241" s="136"/>
      <c r="I241" s="136"/>
      <c r="J241" s="136"/>
      <c r="L241" s="136"/>
      <c r="M241" s="136"/>
    </row>
    <row r="242" spans="4:13" ht="15.75" customHeight="1">
      <c r="D242" s="143"/>
      <c r="E242" s="143"/>
      <c r="F242" s="143"/>
      <c r="G242" s="136"/>
      <c r="H242" s="136"/>
      <c r="I242" s="136"/>
      <c r="J242" s="136"/>
      <c r="L242" s="136"/>
      <c r="M242" s="136"/>
    </row>
    <row r="243" spans="4:13" ht="15.75" customHeight="1">
      <c r="D243" s="143"/>
      <c r="E243" s="143"/>
      <c r="F243" s="143"/>
      <c r="G243" s="136"/>
      <c r="H243" s="136"/>
      <c r="I243" s="136"/>
      <c r="J243" s="136"/>
      <c r="L243" s="136"/>
      <c r="M243" s="136"/>
    </row>
    <row r="244" spans="4:13" ht="15.75" customHeight="1">
      <c r="D244" s="143"/>
      <c r="E244" s="143"/>
      <c r="F244" s="143"/>
      <c r="G244" s="136"/>
      <c r="H244" s="136"/>
      <c r="I244" s="136"/>
      <c r="J244" s="136"/>
      <c r="L244" s="136"/>
      <c r="M244" s="136"/>
    </row>
    <row r="245" spans="4:13" ht="15.75" customHeight="1">
      <c r="D245" s="143"/>
      <c r="E245" s="143"/>
      <c r="F245" s="143"/>
      <c r="G245" s="136"/>
      <c r="H245" s="136"/>
      <c r="I245" s="136"/>
      <c r="J245" s="136"/>
      <c r="L245" s="136"/>
      <c r="M245" s="136"/>
    </row>
    <row r="246" spans="4:13" ht="15.75" customHeight="1">
      <c r="D246" s="143"/>
      <c r="E246" s="143"/>
      <c r="F246" s="143"/>
      <c r="G246" s="136"/>
      <c r="H246" s="136"/>
      <c r="I246" s="136"/>
      <c r="J246" s="136"/>
      <c r="L246" s="136"/>
      <c r="M246" s="136"/>
    </row>
    <row r="247" spans="4:13" ht="15.75" customHeight="1">
      <c r="D247" s="143"/>
      <c r="E247" s="143"/>
      <c r="F247" s="143"/>
      <c r="G247" s="136"/>
      <c r="H247" s="136"/>
      <c r="I247" s="136"/>
      <c r="J247" s="136"/>
      <c r="L247" s="136"/>
      <c r="M247" s="136"/>
    </row>
    <row r="248" spans="4:13" ht="15.75" customHeight="1">
      <c r="D248" s="143"/>
      <c r="E248" s="143"/>
      <c r="F248" s="143"/>
      <c r="G248" s="136"/>
      <c r="H248" s="136"/>
      <c r="I248" s="136"/>
      <c r="J248" s="136"/>
      <c r="L248" s="136"/>
      <c r="M248" s="136"/>
    </row>
    <row r="249" spans="4:13" ht="15.75" customHeight="1">
      <c r="D249" s="143"/>
      <c r="E249" s="143"/>
      <c r="F249" s="143"/>
      <c r="G249" s="136"/>
      <c r="H249" s="136"/>
      <c r="I249" s="136"/>
      <c r="J249" s="136"/>
      <c r="L249" s="136"/>
      <c r="M249" s="136"/>
    </row>
    <row r="250" spans="4:13" ht="15.75" customHeight="1">
      <c r="D250" s="143"/>
      <c r="E250" s="143"/>
      <c r="F250" s="143"/>
      <c r="G250" s="136"/>
      <c r="H250" s="136"/>
      <c r="I250" s="136"/>
      <c r="J250" s="136"/>
      <c r="L250" s="136"/>
      <c r="M250" s="136"/>
    </row>
    <row r="251" spans="4:13" ht="15.75" customHeight="1">
      <c r="D251" s="143"/>
      <c r="E251" s="143"/>
      <c r="F251" s="143"/>
      <c r="G251" s="136"/>
      <c r="H251" s="136"/>
      <c r="I251" s="136"/>
      <c r="J251" s="136"/>
      <c r="L251" s="136"/>
      <c r="M251" s="136"/>
    </row>
    <row r="252" spans="4:13" ht="15.75" customHeight="1">
      <c r="D252" s="143"/>
      <c r="E252" s="143"/>
      <c r="F252" s="143"/>
      <c r="G252" s="136"/>
      <c r="H252" s="136"/>
      <c r="I252" s="136"/>
      <c r="J252" s="136"/>
      <c r="L252" s="136"/>
      <c r="M252" s="136"/>
    </row>
    <row r="253" spans="4:13" ht="15.75" customHeight="1">
      <c r="D253" s="143"/>
      <c r="E253" s="143"/>
      <c r="F253" s="143"/>
      <c r="G253" s="136"/>
      <c r="H253" s="136"/>
      <c r="I253" s="136"/>
      <c r="J253" s="136"/>
      <c r="L253" s="136"/>
      <c r="M253" s="136"/>
    </row>
    <row r="254" spans="4:13" ht="15.75" customHeight="1">
      <c r="D254" s="143"/>
      <c r="E254" s="143"/>
      <c r="F254" s="143"/>
      <c r="G254" s="136"/>
      <c r="H254" s="136"/>
      <c r="I254" s="136"/>
      <c r="J254" s="136"/>
      <c r="L254" s="136"/>
      <c r="M254" s="136"/>
    </row>
    <row r="255" spans="4:13" ht="15.75" customHeight="1">
      <c r="D255" s="143"/>
      <c r="E255" s="143"/>
      <c r="F255" s="143"/>
      <c r="G255" s="136"/>
      <c r="H255" s="136"/>
      <c r="I255" s="136"/>
      <c r="J255" s="136"/>
      <c r="L255" s="136"/>
      <c r="M255" s="136"/>
    </row>
    <row r="256" spans="4:13" ht="15.75" customHeight="1">
      <c r="D256" s="143"/>
      <c r="E256" s="143"/>
      <c r="F256" s="143"/>
      <c r="G256" s="136"/>
      <c r="H256" s="136"/>
      <c r="I256" s="136"/>
      <c r="J256" s="136"/>
      <c r="L256" s="136"/>
      <c r="M256" s="136"/>
    </row>
    <row r="257" spans="4:13" ht="15.75" customHeight="1">
      <c r="D257" s="143"/>
      <c r="E257" s="143"/>
      <c r="F257" s="143"/>
      <c r="G257" s="136"/>
      <c r="H257" s="136"/>
      <c r="I257" s="136"/>
      <c r="J257" s="136"/>
      <c r="L257" s="136"/>
      <c r="M257" s="136"/>
    </row>
    <row r="258" spans="4:13" ht="15.75" customHeight="1">
      <c r="D258" s="143"/>
      <c r="E258" s="143"/>
      <c r="F258" s="143"/>
      <c r="G258" s="136"/>
      <c r="H258" s="136"/>
      <c r="I258" s="136"/>
      <c r="J258" s="136"/>
      <c r="L258" s="136"/>
      <c r="M258" s="136"/>
    </row>
    <row r="259" spans="4:13" ht="15.75" customHeight="1">
      <c r="D259" s="143"/>
      <c r="E259" s="143"/>
      <c r="F259" s="143"/>
      <c r="G259" s="136"/>
      <c r="H259" s="136"/>
      <c r="I259" s="136"/>
      <c r="J259" s="136"/>
      <c r="L259" s="136"/>
      <c r="M259" s="136"/>
    </row>
    <row r="260" spans="4:13" ht="15.75" customHeight="1">
      <c r="D260" s="143"/>
      <c r="E260" s="143"/>
      <c r="F260" s="143"/>
      <c r="G260" s="136"/>
      <c r="H260" s="136"/>
      <c r="I260" s="136"/>
      <c r="J260" s="136"/>
      <c r="L260" s="136"/>
      <c r="M260" s="136"/>
    </row>
    <row r="261" spans="4:13" ht="15.75" customHeight="1">
      <c r="D261" s="143"/>
      <c r="E261" s="143"/>
      <c r="F261" s="143"/>
      <c r="G261" s="136"/>
      <c r="H261" s="136"/>
      <c r="I261" s="136"/>
      <c r="J261" s="136"/>
      <c r="L261" s="136"/>
      <c r="M261" s="136"/>
    </row>
    <row r="262" spans="4:13" ht="15.75" customHeight="1">
      <c r="D262" s="143"/>
      <c r="E262" s="143"/>
      <c r="F262" s="143"/>
      <c r="G262" s="136"/>
      <c r="H262" s="136"/>
      <c r="I262" s="136"/>
      <c r="J262" s="136"/>
      <c r="L262" s="136"/>
      <c r="M262" s="136"/>
    </row>
    <row r="263" spans="4:13" ht="15.75" customHeight="1">
      <c r="D263" s="143"/>
      <c r="E263" s="143"/>
      <c r="F263" s="143"/>
      <c r="G263" s="136"/>
      <c r="H263" s="136"/>
      <c r="I263" s="136"/>
      <c r="J263" s="136"/>
      <c r="L263" s="136"/>
      <c r="M263" s="136"/>
    </row>
    <row r="264" spans="4:13" ht="15.75" customHeight="1">
      <c r="D264" s="143"/>
      <c r="E264" s="143"/>
      <c r="F264" s="143"/>
      <c r="G264" s="136"/>
      <c r="H264" s="136"/>
      <c r="I264" s="136"/>
      <c r="J264" s="136"/>
      <c r="L264" s="136"/>
      <c r="M264" s="136"/>
    </row>
    <row r="265" spans="4:13" ht="15.75" customHeight="1">
      <c r="D265" s="143"/>
      <c r="E265" s="143"/>
      <c r="F265" s="143"/>
      <c r="G265" s="136"/>
      <c r="H265" s="136"/>
      <c r="I265" s="136"/>
      <c r="J265" s="136"/>
      <c r="L265" s="136"/>
      <c r="M265" s="136"/>
    </row>
    <row r="266" spans="4:13" ht="15.75" customHeight="1">
      <c r="D266" s="143"/>
      <c r="E266" s="143"/>
      <c r="F266" s="143"/>
      <c r="G266" s="136"/>
      <c r="H266" s="136"/>
      <c r="I266" s="136"/>
      <c r="J266" s="136"/>
      <c r="L266" s="136"/>
      <c r="M266" s="136"/>
    </row>
    <row r="267" spans="4:13" ht="15.75" customHeight="1">
      <c r="D267" s="143"/>
      <c r="E267" s="143"/>
      <c r="F267" s="143"/>
      <c r="G267" s="136"/>
      <c r="H267" s="136"/>
      <c r="I267" s="136"/>
      <c r="J267" s="136"/>
      <c r="L267" s="136"/>
      <c r="M267" s="136"/>
    </row>
    <row r="268" spans="4:13" ht="15.75" customHeight="1">
      <c r="D268" s="143"/>
      <c r="E268" s="143"/>
      <c r="F268" s="143"/>
      <c r="G268" s="136"/>
      <c r="H268" s="136"/>
      <c r="I268" s="136"/>
      <c r="J268" s="136"/>
      <c r="L268" s="136"/>
      <c r="M268" s="136"/>
    </row>
    <row r="269" spans="4:13" ht="15.75" customHeight="1">
      <c r="D269" s="143"/>
      <c r="E269" s="143"/>
      <c r="F269" s="143"/>
      <c r="G269" s="136"/>
      <c r="H269" s="136"/>
      <c r="I269" s="136"/>
      <c r="J269" s="136"/>
      <c r="L269" s="136"/>
      <c r="M269" s="136"/>
    </row>
    <row r="270" spans="4:13" ht="15.75" customHeight="1">
      <c r="D270" s="143"/>
      <c r="E270" s="143"/>
      <c r="F270" s="143"/>
      <c r="G270" s="136"/>
      <c r="H270" s="136"/>
      <c r="I270" s="136"/>
      <c r="J270" s="136"/>
      <c r="L270" s="136"/>
      <c r="M270" s="136"/>
    </row>
    <row r="271" spans="4:13" ht="15.75" customHeight="1">
      <c r="D271" s="143"/>
      <c r="E271" s="143"/>
      <c r="F271" s="143"/>
      <c r="G271" s="136"/>
      <c r="H271" s="136"/>
      <c r="I271" s="136"/>
      <c r="J271" s="136"/>
      <c r="L271" s="136"/>
      <c r="M271" s="136"/>
    </row>
    <row r="272" spans="4:13" ht="15.75" customHeight="1">
      <c r="D272" s="143"/>
      <c r="E272" s="143"/>
      <c r="F272" s="143"/>
      <c r="G272" s="136"/>
      <c r="H272" s="136"/>
      <c r="I272" s="136"/>
      <c r="J272" s="136"/>
      <c r="L272" s="136"/>
      <c r="M272" s="136"/>
    </row>
    <row r="273" spans="4:13" ht="15.75" customHeight="1">
      <c r="D273" s="143"/>
      <c r="E273" s="143"/>
      <c r="F273" s="143"/>
      <c r="G273" s="136"/>
      <c r="H273" s="136"/>
      <c r="I273" s="136"/>
      <c r="J273" s="136"/>
      <c r="L273" s="136"/>
      <c r="M273" s="136"/>
    </row>
    <row r="274" spans="4:13" ht="15.75" customHeight="1">
      <c r="D274" s="143"/>
      <c r="E274" s="143"/>
      <c r="F274" s="143"/>
      <c r="G274" s="136"/>
      <c r="H274" s="136"/>
      <c r="I274" s="136"/>
      <c r="J274" s="136"/>
      <c r="L274" s="136"/>
      <c r="M274" s="136"/>
    </row>
    <row r="275" spans="4:13" ht="15.75" customHeight="1">
      <c r="D275" s="143"/>
      <c r="E275" s="143"/>
      <c r="F275" s="143"/>
      <c r="G275" s="136"/>
      <c r="H275" s="136"/>
      <c r="I275" s="136"/>
      <c r="J275" s="136"/>
      <c r="L275" s="136"/>
      <c r="M275" s="136"/>
    </row>
    <row r="276" spans="4:13" ht="15.75" customHeight="1">
      <c r="D276" s="143"/>
      <c r="E276" s="143"/>
      <c r="F276" s="143"/>
      <c r="G276" s="136"/>
      <c r="H276" s="136"/>
      <c r="I276" s="136"/>
      <c r="J276" s="136"/>
      <c r="L276" s="136"/>
      <c r="M276" s="136"/>
    </row>
    <row r="277" spans="4:13" ht="15.75" customHeight="1">
      <c r="D277" s="143"/>
      <c r="E277" s="143"/>
      <c r="F277" s="143"/>
      <c r="G277" s="136"/>
      <c r="H277" s="136"/>
      <c r="I277" s="136"/>
      <c r="J277" s="136"/>
      <c r="L277" s="136"/>
      <c r="M277" s="136"/>
    </row>
    <row r="278" spans="4:13" ht="15.75" customHeight="1">
      <c r="D278" s="143"/>
      <c r="E278" s="143"/>
      <c r="F278" s="143"/>
      <c r="G278" s="136"/>
      <c r="H278" s="136"/>
      <c r="I278" s="136"/>
      <c r="J278" s="136"/>
      <c r="L278" s="136"/>
      <c r="M278" s="136"/>
    </row>
    <row r="279" spans="4:13" ht="15.75" customHeight="1">
      <c r="D279" s="143"/>
      <c r="E279" s="143"/>
      <c r="F279" s="143"/>
      <c r="G279" s="136"/>
      <c r="H279" s="136"/>
      <c r="I279" s="136"/>
      <c r="J279" s="136"/>
      <c r="L279" s="136"/>
      <c r="M279" s="136"/>
    </row>
    <row r="280" spans="4:13" ht="15.75" customHeight="1">
      <c r="D280" s="143"/>
      <c r="E280" s="143"/>
      <c r="F280" s="143"/>
      <c r="G280" s="136"/>
      <c r="H280" s="136"/>
      <c r="I280" s="136"/>
      <c r="J280" s="136"/>
      <c r="L280" s="136"/>
      <c r="M280" s="136"/>
    </row>
    <row r="281" spans="4:13" ht="15.75" customHeight="1">
      <c r="D281" s="143"/>
      <c r="E281" s="143"/>
      <c r="F281" s="143"/>
      <c r="G281" s="136"/>
      <c r="H281" s="136"/>
      <c r="I281" s="136"/>
      <c r="J281" s="136"/>
      <c r="L281" s="136"/>
      <c r="M281" s="136"/>
    </row>
    <row r="282" spans="4:13" ht="15.75" customHeight="1">
      <c r="D282" s="143"/>
      <c r="E282" s="143"/>
      <c r="F282" s="143"/>
      <c r="G282" s="136"/>
      <c r="H282" s="136"/>
      <c r="I282" s="136"/>
      <c r="J282" s="136"/>
      <c r="L282" s="136"/>
      <c r="M282" s="136"/>
    </row>
    <row r="283" spans="4:13" ht="15.75" customHeight="1">
      <c r="D283" s="143"/>
      <c r="E283" s="143"/>
      <c r="F283" s="143"/>
      <c r="G283" s="136"/>
      <c r="H283" s="136"/>
      <c r="I283" s="136"/>
      <c r="J283" s="136"/>
      <c r="L283" s="136"/>
      <c r="M283" s="136"/>
    </row>
    <row r="284" spans="4:13" ht="15.75" customHeight="1">
      <c r="D284" s="143"/>
      <c r="E284" s="143"/>
      <c r="F284" s="143"/>
      <c r="G284" s="136"/>
      <c r="H284" s="136"/>
      <c r="I284" s="136"/>
      <c r="J284" s="136"/>
      <c r="L284" s="136"/>
      <c r="M284" s="136"/>
    </row>
    <row r="285" spans="4:13" ht="15.75" customHeight="1">
      <c r="D285" s="143"/>
      <c r="E285" s="143"/>
      <c r="F285" s="143"/>
      <c r="G285" s="136"/>
      <c r="H285" s="136"/>
      <c r="I285" s="136"/>
      <c r="J285" s="136"/>
      <c r="L285" s="136"/>
      <c r="M285" s="136"/>
    </row>
    <row r="286" spans="4:13" ht="15.75" customHeight="1">
      <c r="D286" s="143"/>
      <c r="E286" s="143"/>
      <c r="F286" s="143"/>
      <c r="G286" s="136"/>
      <c r="H286" s="136"/>
      <c r="I286" s="136"/>
      <c r="J286" s="136"/>
      <c r="L286" s="136"/>
      <c r="M286" s="136"/>
    </row>
    <row r="287" spans="4:13" ht="15.75" customHeight="1">
      <c r="D287" s="143"/>
      <c r="E287" s="143"/>
      <c r="F287" s="143"/>
      <c r="G287" s="136"/>
      <c r="H287" s="136"/>
      <c r="I287" s="136"/>
      <c r="J287" s="136"/>
      <c r="L287" s="136"/>
      <c r="M287" s="136"/>
    </row>
    <row r="288" spans="4:13" ht="15.75" customHeight="1">
      <c r="D288" s="143"/>
      <c r="E288" s="143"/>
      <c r="F288" s="143"/>
      <c r="G288" s="136"/>
      <c r="H288" s="136"/>
      <c r="I288" s="136"/>
      <c r="J288" s="136"/>
      <c r="L288" s="136"/>
      <c r="M288" s="136"/>
    </row>
    <row r="289" spans="4:13" ht="15.75" customHeight="1">
      <c r="D289" s="143"/>
      <c r="E289" s="143"/>
      <c r="F289" s="143"/>
      <c r="G289" s="136"/>
      <c r="H289" s="136"/>
      <c r="I289" s="136"/>
      <c r="J289" s="136"/>
      <c r="L289" s="136"/>
      <c r="M289" s="136"/>
    </row>
    <row r="290" spans="4:13" ht="15.75" customHeight="1">
      <c r="D290" s="143"/>
      <c r="E290" s="143"/>
      <c r="F290" s="143"/>
      <c r="G290" s="136"/>
      <c r="H290" s="136"/>
      <c r="I290" s="136"/>
      <c r="J290" s="136"/>
      <c r="L290" s="136"/>
      <c r="M290" s="136"/>
    </row>
    <row r="291" spans="4:13" ht="15.75" customHeight="1">
      <c r="D291" s="143"/>
      <c r="E291" s="143"/>
      <c r="F291" s="143"/>
      <c r="G291" s="136"/>
      <c r="H291" s="136"/>
      <c r="I291" s="136"/>
      <c r="J291" s="136"/>
      <c r="L291" s="136"/>
      <c r="M291" s="136"/>
    </row>
    <row r="292" spans="4:13" ht="15.75" customHeight="1">
      <c r="D292" s="143"/>
      <c r="E292" s="143"/>
      <c r="F292" s="143"/>
      <c r="G292" s="136"/>
      <c r="H292" s="136"/>
      <c r="I292" s="136"/>
      <c r="J292" s="136"/>
      <c r="L292" s="136"/>
      <c r="M292" s="136"/>
    </row>
    <row r="293" spans="4:13" ht="15.75" customHeight="1">
      <c r="D293" s="143"/>
      <c r="E293" s="143"/>
      <c r="F293" s="143"/>
      <c r="G293" s="136"/>
      <c r="H293" s="136"/>
      <c r="I293" s="136"/>
      <c r="J293" s="136"/>
      <c r="L293" s="136"/>
      <c r="M293" s="136"/>
    </row>
    <row r="294" spans="4:13" ht="15.75" customHeight="1">
      <c r="D294" s="143"/>
      <c r="E294" s="143"/>
      <c r="F294" s="143"/>
      <c r="G294" s="136"/>
      <c r="H294" s="136"/>
      <c r="I294" s="136"/>
      <c r="J294" s="136"/>
      <c r="L294" s="136"/>
      <c r="M294" s="136"/>
    </row>
    <row r="295" spans="4:13" ht="15.75" customHeight="1">
      <c r="D295" s="143"/>
      <c r="E295" s="143"/>
      <c r="F295" s="143"/>
      <c r="G295" s="136"/>
      <c r="H295" s="136"/>
      <c r="I295" s="136"/>
      <c r="J295" s="136"/>
      <c r="L295" s="136"/>
      <c r="M295" s="136"/>
    </row>
    <row r="296" spans="4:13" ht="15.75" customHeight="1">
      <c r="D296" s="143"/>
      <c r="E296" s="143"/>
      <c r="F296" s="143"/>
      <c r="G296" s="136"/>
      <c r="H296" s="136"/>
      <c r="I296" s="136"/>
      <c r="J296" s="136"/>
      <c r="L296" s="136"/>
      <c r="M296" s="136"/>
    </row>
    <row r="297" spans="4:13" ht="15.75" customHeight="1">
      <c r="D297" s="143"/>
      <c r="E297" s="143"/>
      <c r="F297" s="143"/>
      <c r="G297" s="136"/>
      <c r="H297" s="136"/>
      <c r="I297" s="136"/>
      <c r="J297" s="136"/>
      <c r="L297" s="136"/>
      <c r="M297" s="136"/>
    </row>
    <row r="298" spans="4:13" ht="15.75" customHeight="1">
      <c r="D298" s="143"/>
      <c r="E298" s="143"/>
      <c r="F298" s="143"/>
      <c r="G298" s="136"/>
      <c r="H298" s="136"/>
      <c r="I298" s="136"/>
      <c r="J298" s="136"/>
      <c r="L298" s="136"/>
      <c r="M298" s="136"/>
    </row>
    <row r="299" spans="4:13" ht="15.75" customHeight="1">
      <c r="D299" s="143"/>
      <c r="E299" s="143"/>
      <c r="F299" s="143"/>
      <c r="G299" s="136"/>
      <c r="H299" s="136"/>
      <c r="I299" s="136"/>
      <c r="J299" s="136"/>
      <c r="L299" s="136"/>
      <c r="M299" s="136"/>
    </row>
    <row r="300" spans="4:13" ht="15.75" customHeight="1">
      <c r="D300" s="143"/>
      <c r="E300" s="143"/>
      <c r="F300" s="143"/>
      <c r="G300" s="136"/>
      <c r="H300" s="136"/>
      <c r="I300" s="136"/>
      <c r="J300" s="136"/>
      <c r="L300" s="136"/>
      <c r="M300" s="136"/>
    </row>
    <row r="301" spans="4:13" ht="15.75" customHeight="1">
      <c r="D301" s="143"/>
      <c r="E301" s="143"/>
      <c r="F301" s="143"/>
      <c r="G301" s="136"/>
      <c r="H301" s="136"/>
      <c r="I301" s="136"/>
      <c r="J301" s="136"/>
      <c r="L301" s="136"/>
      <c r="M301" s="136"/>
    </row>
    <row r="302" spans="4:13" ht="15.75" customHeight="1">
      <c r="D302" s="143"/>
      <c r="E302" s="143"/>
      <c r="F302" s="143"/>
      <c r="G302" s="136"/>
      <c r="H302" s="136"/>
      <c r="I302" s="136"/>
      <c r="J302" s="136"/>
      <c r="L302" s="136"/>
      <c r="M302" s="136"/>
    </row>
    <row r="303" spans="4:13" ht="15.75" customHeight="1">
      <c r="D303" s="143"/>
      <c r="E303" s="143"/>
      <c r="F303" s="143"/>
      <c r="G303" s="136"/>
      <c r="H303" s="136"/>
      <c r="I303" s="136"/>
      <c r="J303" s="136"/>
      <c r="L303" s="136"/>
      <c r="M303" s="136"/>
    </row>
    <row r="304" spans="4:13" ht="15.75" customHeight="1">
      <c r="D304" s="143"/>
      <c r="E304" s="143"/>
      <c r="F304" s="143"/>
      <c r="G304" s="136"/>
      <c r="H304" s="136"/>
      <c r="I304" s="136"/>
      <c r="J304" s="136"/>
      <c r="L304" s="136"/>
      <c r="M304" s="136"/>
    </row>
    <row r="305" spans="4:13" ht="15.75" customHeight="1">
      <c r="D305" s="143"/>
      <c r="E305" s="143"/>
      <c r="F305" s="143"/>
      <c r="G305" s="136"/>
      <c r="H305" s="136"/>
      <c r="I305" s="136"/>
      <c r="J305" s="136"/>
      <c r="L305" s="136"/>
      <c r="M305" s="136"/>
    </row>
    <row r="306" spans="4:13" ht="15.75" customHeight="1">
      <c r="D306" s="143"/>
      <c r="E306" s="143"/>
      <c r="F306" s="143"/>
      <c r="G306" s="136"/>
      <c r="H306" s="136"/>
      <c r="I306" s="136"/>
      <c r="J306" s="136"/>
      <c r="L306" s="136"/>
      <c r="M306" s="136"/>
    </row>
    <row r="307" spans="4:13" ht="15.75" customHeight="1">
      <c r="D307" s="143"/>
      <c r="E307" s="143"/>
      <c r="F307" s="143"/>
      <c r="G307" s="136"/>
      <c r="H307" s="136"/>
      <c r="I307" s="136"/>
      <c r="J307" s="136"/>
      <c r="L307" s="136"/>
      <c r="M307" s="136"/>
    </row>
    <row r="308" spans="4:13" ht="15.75" customHeight="1">
      <c r="D308" s="143"/>
      <c r="E308" s="143"/>
      <c r="F308" s="143"/>
      <c r="G308" s="136"/>
      <c r="H308" s="136"/>
      <c r="I308" s="136"/>
      <c r="J308" s="136"/>
      <c r="L308" s="136"/>
      <c r="M308" s="136"/>
    </row>
    <row r="309" spans="4:13" ht="15.75" customHeight="1">
      <c r="D309" s="143"/>
      <c r="E309" s="143"/>
      <c r="F309" s="143"/>
      <c r="G309" s="136"/>
      <c r="H309" s="136"/>
      <c r="I309" s="136"/>
      <c r="J309" s="136"/>
      <c r="L309" s="136"/>
      <c r="M309" s="136"/>
    </row>
    <row r="310" spans="4:13" ht="15.75" customHeight="1">
      <c r="D310" s="143"/>
      <c r="E310" s="143"/>
      <c r="F310" s="143"/>
      <c r="G310" s="136"/>
      <c r="H310" s="136"/>
      <c r="I310" s="136"/>
      <c r="J310" s="136"/>
      <c r="L310" s="136"/>
      <c r="M310" s="136"/>
    </row>
    <row r="311" spans="4:13" ht="15.75" customHeight="1">
      <c r="D311" s="143"/>
      <c r="E311" s="143"/>
      <c r="F311" s="143"/>
      <c r="G311" s="136"/>
      <c r="H311" s="136"/>
      <c r="I311" s="136"/>
      <c r="J311" s="136"/>
      <c r="L311" s="136"/>
      <c r="M311" s="136"/>
    </row>
    <row r="312" spans="4:13" ht="15.75" customHeight="1">
      <c r="D312" s="143"/>
      <c r="E312" s="143"/>
      <c r="F312" s="143"/>
      <c r="G312" s="136"/>
      <c r="H312" s="136"/>
      <c r="I312" s="136"/>
      <c r="J312" s="136"/>
      <c r="L312" s="136"/>
      <c r="M312" s="136"/>
    </row>
    <row r="313" spans="4:13" ht="15.75" customHeight="1">
      <c r="D313" s="143"/>
      <c r="E313" s="143"/>
      <c r="F313" s="143"/>
      <c r="G313" s="136"/>
      <c r="H313" s="136"/>
      <c r="I313" s="136"/>
      <c r="J313" s="136"/>
      <c r="L313" s="136"/>
      <c r="M313" s="136"/>
    </row>
    <row r="314" spans="4:13" ht="15.75" customHeight="1">
      <c r="D314" s="143"/>
      <c r="E314" s="143"/>
      <c r="F314" s="143"/>
      <c r="G314" s="136"/>
      <c r="H314" s="136"/>
      <c r="I314" s="136"/>
      <c r="J314" s="136"/>
      <c r="L314" s="136"/>
      <c r="M314" s="136"/>
    </row>
    <row r="315" spans="4:13" ht="15.75" customHeight="1">
      <c r="D315" s="143"/>
      <c r="E315" s="143"/>
      <c r="F315" s="143"/>
      <c r="G315" s="136"/>
      <c r="H315" s="136"/>
      <c r="I315" s="136"/>
      <c r="J315" s="136"/>
      <c r="L315" s="136"/>
      <c r="M315" s="136"/>
    </row>
    <row r="316" spans="4:13" ht="15.75" customHeight="1">
      <c r="D316" s="143"/>
      <c r="E316" s="143"/>
      <c r="F316" s="143"/>
      <c r="G316" s="136"/>
      <c r="H316" s="136"/>
      <c r="I316" s="136"/>
      <c r="J316" s="136"/>
      <c r="L316" s="136"/>
      <c r="M316" s="136"/>
    </row>
    <row r="317" spans="4:13" ht="15.75" customHeight="1">
      <c r="D317" s="143"/>
      <c r="E317" s="143"/>
      <c r="F317" s="143"/>
      <c r="G317" s="136"/>
      <c r="H317" s="136"/>
      <c r="I317" s="136"/>
      <c r="J317" s="136"/>
      <c r="L317" s="136"/>
      <c r="M317" s="136"/>
    </row>
    <row r="318" spans="4:13" ht="15.75" customHeight="1">
      <c r="D318" s="143"/>
      <c r="E318" s="143"/>
      <c r="F318" s="143"/>
      <c r="G318" s="136"/>
      <c r="H318" s="136"/>
      <c r="I318" s="136"/>
      <c r="J318" s="136"/>
      <c r="L318" s="136"/>
      <c r="M318" s="136"/>
    </row>
    <row r="319" spans="4:13" ht="15.75" customHeight="1">
      <c r="D319" s="143"/>
      <c r="E319" s="143"/>
      <c r="F319" s="143"/>
      <c r="G319" s="136"/>
      <c r="H319" s="136"/>
      <c r="I319" s="136"/>
      <c r="J319" s="136"/>
      <c r="L319" s="136"/>
      <c r="M319" s="136"/>
    </row>
    <row r="320" spans="4:13" ht="15.75" customHeight="1">
      <c r="D320" s="143"/>
      <c r="E320" s="143"/>
      <c r="F320" s="143"/>
      <c r="G320" s="136"/>
      <c r="H320" s="136"/>
      <c r="I320" s="136"/>
      <c r="J320" s="136"/>
      <c r="L320" s="136"/>
      <c r="M320" s="136"/>
    </row>
    <row r="321" spans="4:13" ht="15.75" customHeight="1">
      <c r="D321" s="143"/>
      <c r="E321" s="143"/>
      <c r="F321" s="143"/>
      <c r="G321" s="136"/>
      <c r="H321" s="136"/>
      <c r="I321" s="136"/>
      <c r="J321" s="136"/>
      <c r="L321" s="136"/>
      <c r="M321" s="136"/>
    </row>
    <row r="322" spans="4:13" ht="15.75" customHeight="1">
      <c r="D322" s="143"/>
      <c r="E322" s="143"/>
      <c r="F322" s="143"/>
      <c r="G322" s="136"/>
      <c r="H322" s="136"/>
      <c r="I322" s="136"/>
      <c r="J322" s="136"/>
      <c r="L322" s="136"/>
      <c r="M322" s="136"/>
    </row>
    <row r="323" spans="4:13" ht="15.75" customHeight="1">
      <c r="D323" s="143"/>
      <c r="E323" s="143"/>
      <c r="F323" s="143"/>
      <c r="G323" s="136"/>
      <c r="H323" s="136"/>
      <c r="I323" s="136"/>
      <c r="J323" s="136"/>
      <c r="L323" s="136"/>
      <c r="M323" s="136"/>
    </row>
    <row r="324" spans="4:13" ht="15.75" customHeight="1">
      <c r="D324" s="143"/>
      <c r="E324" s="143"/>
      <c r="F324" s="143"/>
      <c r="G324" s="136"/>
      <c r="H324" s="136"/>
      <c r="I324" s="136"/>
      <c r="J324" s="136"/>
      <c r="L324" s="136"/>
      <c r="M324" s="136"/>
    </row>
    <row r="325" spans="4:13" ht="15.75" customHeight="1">
      <c r="D325" s="143"/>
      <c r="E325" s="143"/>
      <c r="F325" s="143"/>
      <c r="G325" s="136"/>
      <c r="H325" s="136"/>
      <c r="I325" s="136"/>
      <c r="J325" s="136"/>
      <c r="L325" s="136"/>
      <c r="M325" s="136"/>
    </row>
    <row r="326" spans="4:13" ht="15.75" customHeight="1">
      <c r="D326" s="143"/>
      <c r="E326" s="143"/>
      <c r="F326" s="143"/>
      <c r="G326" s="136"/>
      <c r="H326" s="136"/>
      <c r="I326" s="136"/>
      <c r="J326" s="136"/>
      <c r="L326" s="136"/>
      <c r="M326" s="136"/>
    </row>
    <row r="327" spans="4:13" ht="15.75" customHeight="1">
      <c r="D327" s="143"/>
      <c r="E327" s="143"/>
      <c r="F327" s="143"/>
      <c r="G327" s="136"/>
      <c r="H327" s="136"/>
      <c r="I327" s="136"/>
      <c r="J327" s="136"/>
      <c r="L327" s="136"/>
      <c r="M327" s="136"/>
    </row>
    <row r="328" spans="4:13" ht="15.75" customHeight="1">
      <c r="D328" s="143"/>
      <c r="E328" s="143"/>
      <c r="F328" s="143"/>
      <c r="G328" s="136"/>
      <c r="H328" s="136"/>
      <c r="I328" s="136"/>
      <c r="J328" s="136"/>
      <c r="L328" s="136"/>
      <c r="M328" s="136"/>
    </row>
    <row r="329" spans="4:13" ht="15.75" customHeight="1">
      <c r="D329" s="143"/>
      <c r="E329" s="143"/>
      <c r="F329" s="143"/>
      <c r="G329" s="136"/>
      <c r="H329" s="136"/>
      <c r="I329" s="136"/>
      <c r="J329" s="136"/>
      <c r="L329" s="136"/>
      <c r="M329" s="136"/>
    </row>
    <row r="330" spans="4:13" ht="15.75" customHeight="1">
      <c r="D330" s="143"/>
      <c r="E330" s="143"/>
      <c r="F330" s="143"/>
      <c r="G330" s="136"/>
      <c r="H330" s="136"/>
      <c r="I330" s="136"/>
      <c r="J330" s="136"/>
      <c r="L330" s="136"/>
      <c r="M330" s="136"/>
    </row>
    <row r="331" spans="4:13" ht="15.75" customHeight="1">
      <c r="D331" s="143"/>
      <c r="E331" s="143"/>
      <c r="F331" s="143"/>
      <c r="G331" s="136"/>
      <c r="H331" s="136"/>
      <c r="I331" s="136"/>
      <c r="J331" s="136"/>
      <c r="L331" s="136"/>
      <c r="M331" s="136"/>
    </row>
    <row r="332" spans="4:13" ht="15.75" customHeight="1">
      <c r="D332" s="143"/>
      <c r="E332" s="143"/>
      <c r="F332" s="143"/>
      <c r="G332" s="136"/>
      <c r="H332" s="136"/>
      <c r="I332" s="136"/>
      <c r="J332" s="136"/>
      <c r="L332" s="136"/>
      <c r="M332" s="136"/>
    </row>
    <row r="333" spans="4:13" ht="15.75" customHeight="1">
      <c r="D333" s="143"/>
      <c r="E333" s="143"/>
      <c r="F333" s="143"/>
      <c r="G333" s="136"/>
      <c r="H333" s="136"/>
      <c r="I333" s="136"/>
      <c r="J333" s="136"/>
      <c r="L333" s="136"/>
      <c r="M333" s="136"/>
    </row>
    <row r="334" spans="4:13" ht="15.75" customHeight="1">
      <c r="D334" s="143"/>
      <c r="E334" s="143"/>
      <c r="F334" s="143"/>
      <c r="G334" s="136"/>
      <c r="H334" s="136"/>
      <c r="I334" s="136"/>
      <c r="J334" s="136"/>
      <c r="L334" s="136"/>
      <c r="M334" s="136"/>
    </row>
    <row r="335" spans="4:13" ht="15.75" customHeight="1">
      <c r="D335" s="143"/>
      <c r="E335" s="143"/>
      <c r="F335" s="143"/>
      <c r="G335" s="136"/>
      <c r="H335" s="136"/>
      <c r="I335" s="136"/>
      <c r="J335" s="136"/>
      <c r="L335" s="136"/>
      <c r="M335" s="136"/>
    </row>
    <row r="336" spans="4:13" ht="15.75" customHeight="1">
      <c r="D336" s="143"/>
      <c r="E336" s="143"/>
      <c r="F336" s="143"/>
      <c r="G336" s="136"/>
      <c r="H336" s="136"/>
      <c r="I336" s="136"/>
      <c r="J336" s="136"/>
      <c r="L336" s="136"/>
      <c r="M336" s="136"/>
    </row>
    <row r="337" spans="4:13" ht="15.75" customHeight="1">
      <c r="D337" s="143"/>
      <c r="E337" s="143"/>
      <c r="F337" s="143"/>
      <c r="G337" s="136"/>
      <c r="H337" s="136"/>
      <c r="I337" s="136"/>
      <c r="J337" s="136"/>
      <c r="L337" s="136"/>
      <c r="M337" s="136"/>
    </row>
    <row r="338" spans="4:13" ht="15.75" customHeight="1">
      <c r="D338" s="143"/>
      <c r="E338" s="143"/>
      <c r="F338" s="143"/>
      <c r="G338" s="136"/>
      <c r="H338" s="136"/>
      <c r="I338" s="136"/>
      <c r="J338" s="136"/>
      <c r="L338" s="136"/>
      <c r="M338" s="136"/>
    </row>
    <row r="339" spans="4:13" ht="15.75" customHeight="1">
      <c r="D339" s="143"/>
      <c r="E339" s="143"/>
      <c r="F339" s="143"/>
      <c r="G339" s="136"/>
      <c r="H339" s="136"/>
      <c r="I339" s="136"/>
      <c r="J339" s="136"/>
      <c r="L339" s="136"/>
      <c r="M339" s="136"/>
    </row>
    <row r="340" spans="4:13" ht="15.75" customHeight="1">
      <c r="D340" s="143"/>
      <c r="E340" s="143"/>
      <c r="F340" s="143"/>
      <c r="G340" s="136"/>
      <c r="H340" s="136"/>
      <c r="I340" s="136"/>
      <c r="J340" s="136"/>
      <c r="L340" s="136"/>
      <c r="M340" s="136"/>
    </row>
    <row r="341" spans="4:13" ht="15.75" customHeight="1">
      <c r="D341" s="143"/>
      <c r="E341" s="143"/>
      <c r="F341" s="143"/>
      <c r="G341" s="136"/>
      <c r="H341" s="136"/>
      <c r="I341" s="136"/>
      <c r="J341" s="136"/>
      <c r="L341" s="136"/>
      <c r="M341" s="136"/>
    </row>
    <row r="342" spans="4:13" ht="15.75" customHeight="1">
      <c r="D342" s="143"/>
      <c r="E342" s="143"/>
      <c r="F342" s="143"/>
      <c r="G342" s="136"/>
      <c r="H342" s="136"/>
      <c r="I342" s="136"/>
      <c r="J342" s="136"/>
      <c r="L342" s="136"/>
      <c r="M342" s="136"/>
    </row>
    <row r="343" spans="4:13" ht="15.75" customHeight="1">
      <c r="D343" s="143"/>
      <c r="E343" s="143"/>
      <c r="F343" s="143"/>
      <c r="G343" s="136"/>
      <c r="H343" s="136"/>
      <c r="I343" s="136"/>
      <c r="J343" s="136"/>
      <c r="L343" s="136"/>
      <c r="M343" s="136"/>
    </row>
    <row r="344" spans="4:13" ht="15.75" customHeight="1">
      <c r="D344" s="143"/>
      <c r="E344" s="143"/>
      <c r="F344" s="143"/>
      <c r="G344" s="136"/>
      <c r="H344" s="136"/>
      <c r="I344" s="136"/>
      <c r="J344" s="136"/>
      <c r="L344" s="136"/>
      <c r="M344" s="136"/>
    </row>
    <row r="345" spans="4:13" ht="15.75" customHeight="1">
      <c r="D345" s="143"/>
      <c r="E345" s="143"/>
      <c r="F345" s="143"/>
      <c r="G345" s="136"/>
      <c r="H345" s="136"/>
      <c r="I345" s="136"/>
      <c r="J345" s="136"/>
      <c r="L345" s="136"/>
      <c r="M345" s="136"/>
    </row>
    <row r="346" spans="4:13" ht="15.75" customHeight="1">
      <c r="D346" s="143"/>
      <c r="E346" s="143"/>
      <c r="F346" s="143"/>
      <c r="G346" s="136"/>
      <c r="H346" s="136"/>
      <c r="I346" s="136"/>
      <c r="J346" s="136"/>
      <c r="L346" s="136"/>
      <c r="M346" s="136"/>
    </row>
    <row r="347" spans="4:13" ht="15.75" customHeight="1">
      <c r="D347" s="143"/>
      <c r="E347" s="143"/>
      <c r="F347" s="143"/>
      <c r="G347" s="136"/>
      <c r="H347" s="136"/>
      <c r="I347" s="136"/>
      <c r="J347" s="136"/>
      <c r="L347" s="136"/>
      <c r="M347" s="136"/>
    </row>
    <row r="348" spans="4:13" ht="15.75" customHeight="1">
      <c r="D348" s="143"/>
      <c r="E348" s="143"/>
      <c r="F348" s="143"/>
      <c r="G348" s="136"/>
      <c r="H348" s="136"/>
      <c r="I348" s="136"/>
      <c r="J348" s="136"/>
      <c r="L348" s="136"/>
      <c r="M348" s="136"/>
    </row>
    <row r="349" spans="4:13" ht="15.75" customHeight="1">
      <c r="D349" s="143"/>
      <c r="E349" s="143"/>
      <c r="F349" s="143"/>
      <c r="G349" s="136"/>
      <c r="H349" s="136"/>
      <c r="I349" s="136"/>
      <c r="J349" s="136"/>
      <c r="L349" s="136"/>
      <c r="M349" s="136"/>
    </row>
    <row r="350" spans="4:13" ht="15.75" customHeight="1">
      <c r="D350" s="143"/>
      <c r="E350" s="143"/>
      <c r="F350" s="143"/>
      <c r="G350" s="136"/>
      <c r="H350" s="136"/>
      <c r="I350" s="136"/>
      <c r="J350" s="136"/>
      <c r="L350" s="136"/>
      <c r="M350" s="136"/>
    </row>
    <row r="351" spans="4:13" ht="15.75" customHeight="1">
      <c r="D351" s="143"/>
      <c r="E351" s="143"/>
      <c r="F351" s="143"/>
      <c r="G351" s="136"/>
      <c r="H351" s="136"/>
      <c r="I351" s="136"/>
      <c r="J351" s="136"/>
      <c r="L351" s="136"/>
      <c r="M351" s="136"/>
    </row>
    <row r="352" spans="4:13" ht="15.75" customHeight="1">
      <c r="D352" s="143"/>
      <c r="E352" s="143"/>
      <c r="F352" s="143"/>
      <c r="G352" s="136"/>
      <c r="H352" s="136"/>
      <c r="I352" s="136"/>
      <c r="J352" s="136"/>
      <c r="L352" s="136"/>
      <c r="M352" s="136"/>
    </row>
    <row r="353" spans="4:13" ht="15.75" customHeight="1">
      <c r="D353" s="143"/>
      <c r="E353" s="143"/>
      <c r="F353" s="143"/>
      <c r="G353" s="136"/>
      <c r="H353" s="136"/>
      <c r="I353" s="136"/>
      <c r="J353" s="136"/>
      <c r="L353" s="136"/>
      <c r="M353" s="136"/>
    </row>
    <row r="354" spans="4:13" ht="15.75" customHeight="1">
      <c r="D354" s="143"/>
      <c r="E354" s="143"/>
      <c r="F354" s="143"/>
      <c r="G354" s="136"/>
      <c r="H354" s="136"/>
      <c r="I354" s="136"/>
      <c r="J354" s="136"/>
      <c r="L354" s="136"/>
      <c r="M354" s="136"/>
    </row>
    <row r="355" spans="4:13" ht="15.75" customHeight="1">
      <c r="D355" s="143"/>
      <c r="E355" s="143"/>
      <c r="F355" s="143"/>
      <c r="G355" s="136"/>
      <c r="H355" s="136"/>
      <c r="I355" s="136"/>
      <c r="J355" s="136"/>
      <c r="L355" s="136"/>
      <c r="M355" s="136"/>
    </row>
    <row r="356" spans="4:13" ht="15.75" customHeight="1">
      <c r="D356" s="143"/>
      <c r="E356" s="143"/>
      <c r="F356" s="143"/>
      <c r="G356" s="136"/>
      <c r="H356" s="136"/>
      <c r="I356" s="136"/>
      <c r="J356" s="136"/>
      <c r="L356" s="136"/>
      <c r="M356" s="136"/>
    </row>
    <row r="357" spans="4:13" ht="15.75" customHeight="1">
      <c r="D357" s="143"/>
      <c r="E357" s="143"/>
      <c r="F357" s="143"/>
      <c r="G357" s="136"/>
      <c r="H357" s="136"/>
      <c r="I357" s="136"/>
      <c r="J357" s="136"/>
      <c r="L357" s="136"/>
      <c r="M357" s="136"/>
    </row>
    <row r="358" spans="4:13" ht="15.75" customHeight="1">
      <c r="D358" s="143"/>
      <c r="E358" s="143"/>
      <c r="F358" s="143"/>
      <c r="G358" s="136"/>
      <c r="H358" s="136"/>
      <c r="I358" s="136"/>
      <c r="J358" s="136"/>
      <c r="L358" s="136"/>
      <c r="M358" s="136"/>
    </row>
    <row r="359" spans="4:13" ht="15.75" customHeight="1">
      <c r="D359" s="143"/>
      <c r="E359" s="143"/>
      <c r="F359" s="143"/>
      <c r="G359" s="136"/>
      <c r="H359" s="136"/>
      <c r="I359" s="136"/>
      <c r="J359" s="136"/>
      <c r="L359" s="136"/>
      <c r="M359" s="136"/>
    </row>
    <row r="360" spans="4:13" ht="15.75" customHeight="1">
      <c r="D360" s="143"/>
      <c r="E360" s="143"/>
      <c r="F360" s="143"/>
      <c r="G360" s="136"/>
      <c r="H360" s="136"/>
      <c r="I360" s="136"/>
      <c r="J360" s="136"/>
      <c r="L360" s="136"/>
      <c r="M360" s="136"/>
    </row>
    <row r="361" spans="4:13" ht="15.75" customHeight="1">
      <c r="D361" s="143"/>
      <c r="E361" s="143"/>
      <c r="F361" s="143"/>
      <c r="G361" s="136"/>
      <c r="H361" s="136"/>
      <c r="I361" s="136"/>
      <c r="J361" s="136"/>
      <c r="L361" s="136"/>
      <c r="M361" s="136"/>
    </row>
    <row r="362" spans="4:13" ht="15.75" customHeight="1">
      <c r="D362" s="143"/>
      <c r="E362" s="143"/>
      <c r="F362" s="143"/>
      <c r="G362" s="136"/>
      <c r="H362" s="136"/>
      <c r="I362" s="136"/>
      <c r="J362" s="136"/>
      <c r="L362" s="136"/>
      <c r="M362" s="136"/>
    </row>
    <row r="363" spans="4:13" ht="15.75" customHeight="1">
      <c r="D363" s="143"/>
      <c r="E363" s="143"/>
      <c r="F363" s="143"/>
      <c r="G363" s="136"/>
      <c r="H363" s="136"/>
      <c r="I363" s="136"/>
      <c r="J363" s="136"/>
      <c r="L363" s="136"/>
      <c r="M363" s="136"/>
    </row>
    <row r="364" spans="4:13" ht="15.75" customHeight="1">
      <c r="D364" s="143"/>
      <c r="E364" s="143"/>
      <c r="F364" s="143"/>
      <c r="G364" s="136"/>
      <c r="H364" s="136"/>
      <c r="I364" s="136"/>
      <c r="J364" s="136"/>
      <c r="L364" s="136"/>
      <c r="M364" s="136"/>
    </row>
    <row r="365" spans="4:13" ht="15.75" customHeight="1">
      <c r="D365" s="143"/>
      <c r="E365" s="143"/>
      <c r="F365" s="143"/>
      <c r="G365" s="136"/>
      <c r="H365" s="136"/>
      <c r="I365" s="136"/>
      <c r="J365" s="136"/>
      <c r="L365" s="136"/>
      <c r="M365" s="136"/>
    </row>
    <row r="366" spans="4:13" ht="15.75" customHeight="1">
      <c r="D366" s="143"/>
      <c r="E366" s="143"/>
      <c r="F366" s="143"/>
      <c r="G366" s="136"/>
      <c r="H366" s="136"/>
      <c r="I366" s="136"/>
      <c r="J366" s="136"/>
      <c r="L366" s="136"/>
      <c r="M366" s="136"/>
    </row>
    <row r="367" spans="4:13" ht="15.75" customHeight="1">
      <c r="D367" s="143"/>
      <c r="E367" s="143"/>
      <c r="F367" s="143"/>
      <c r="G367" s="136"/>
      <c r="H367" s="136"/>
      <c r="I367" s="136"/>
      <c r="J367" s="136"/>
      <c r="L367" s="136"/>
      <c r="M367" s="136"/>
    </row>
    <row r="368" spans="4:13" ht="15.75" customHeight="1">
      <c r="D368" s="143"/>
      <c r="E368" s="143"/>
      <c r="F368" s="143"/>
      <c r="G368" s="136"/>
      <c r="H368" s="136"/>
      <c r="I368" s="136"/>
      <c r="J368" s="136"/>
      <c r="L368" s="136"/>
      <c r="M368" s="136"/>
    </row>
    <row r="369" spans="4:13" ht="15.75" customHeight="1">
      <c r="D369" s="143"/>
      <c r="E369" s="143"/>
      <c r="F369" s="143"/>
      <c r="G369" s="136"/>
      <c r="H369" s="136"/>
      <c r="I369" s="136"/>
      <c r="J369" s="136"/>
      <c r="L369" s="136"/>
      <c r="M369" s="136"/>
    </row>
    <row r="370" spans="4:13" ht="15.75" customHeight="1">
      <c r="D370" s="143"/>
      <c r="E370" s="143"/>
      <c r="F370" s="143"/>
      <c r="G370" s="136"/>
      <c r="H370" s="136"/>
      <c r="I370" s="136"/>
      <c r="J370" s="136"/>
      <c r="L370" s="136"/>
      <c r="M370" s="136"/>
    </row>
    <row r="371" spans="4:13" ht="15.75" customHeight="1">
      <c r="D371" s="143"/>
      <c r="E371" s="143"/>
      <c r="F371" s="143"/>
      <c r="G371" s="136"/>
      <c r="H371" s="136"/>
      <c r="I371" s="136"/>
      <c r="J371" s="136"/>
      <c r="L371" s="136"/>
      <c r="M371" s="136"/>
    </row>
    <row r="372" spans="4:13" ht="15.75" customHeight="1">
      <c r="D372" s="143"/>
      <c r="E372" s="143"/>
      <c r="F372" s="143"/>
      <c r="G372" s="136"/>
      <c r="H372" s="136"/>
      <c r="I372" s="136"/>
      <c r="J372" s="136"/>
      <c r="L372" s="136"/>
      <c r="M372" s="136"/>
    </row>
    <row r="373" spans="4:13" ht="15.75" customHeight="1">
      <c r="D373" s="143"/>
      <c r="E373" s="143"/>
      <c r="F373" s="143"/>
      <c r="G373" s="136"/>
      <c r="H373" s="136"/>
      <c r="I373" s="136"/>
      <c r="J373" s="136"/>
      <c r="L373" s="136"/>
      <c r="M373" s="136"/>
    </row>
    <row r="374" spans="4:13" ht="15.75" customHeight="1">
      <c r="D374" s="143"/>
      <c r="E374" s="143"/>
      <c r="F374" s="143"/>
      <c r="G374" s="136"/>
      <c r="H374" s="136"/>
      <c r="I374" s="136"/>
      <c r="J374" s="136"/>
      <c r="L374" s="136"/>
      <c r="M374" s="136"/>
    </row>
    <row r="375" spans="4:13" ht="15.75" customHeight="1">
      <c r="D375" s="143"/>
      <c r="E375" s="143"/>
      <c r="F375" s="143"/>
      <c r="G375" s="136"/>
      <c r="H375" s="136"/>
      <c r="I375" s="136"/>
      <c r="J375" s="136"/>
      <c r="L375" s="136"/>
      <c r="M375" s="136"/>
    </row>
    <row r="376" spans="4:13" ht="15.75" customHeight="1">
      <c r="D376" s="143"/>
      <c r="E376" s="143"/>
      <c r="F376" s="143"/>
      <c r="G376" s="136"/>
      <c r="H376" s="136"/>
      <c r="I376" s="136"/>
      <c r="J376" s="136"/>
      <c r="L376" s="136"/>
      <c r="M376" s="136"/>
    </row>
    <row r="377" spans="4:13" ht="15.75" customHeight="1">
      <c r="D377" s="143"/>
      <c r="E377" s="143"/>
      <c r="F377" s="143"/>
      <c r="G377" s="136"/>
      <c r="H377" s="136"/>
      <c r="I377" s="136"/>
      <c r="J377" s="136"/>
      <c r="L377" s="136"/>
      <c r="M377" s="136"/>
    </row>
    <row r="378" spans="4:13" ht="15.75" customHeight="1">
      <c r="D378" s="143"/>
      <c r="E378" s="143"/>
      <c r="F378" s="143"/>
      <c r="G378" s="136"/>
      <c r="H378" s="136"/>
      <c r="I378" s="136"/>
      <c r="J378" s="136"/>
      <c r="L378" s="136"/>
      <c r="M378" s="136"/>
    </row>
    <row r="379" spans="4:13" ht="15.75" customHeight="1">
      <c r="D379" s="143"/>
      <c r="E379" s="143"/>
      <c r="F379" s="143"/>
      <c r="G379" s="136"/>
      <c r="H379" s="136"/>
      <c r="I379" s="136"/>
      <c r="J379" s="136"/>
      <c r="L379" s="136"/>
      <c r="M379" s="136"/>
    </row>
    <row r="380" spans="4:13" ht="15.75" customHeight="1">
      <c r="D380" s="143"/>
      <c r="E380" s="143"/>
      <c r="F380" s="143"/>
      <c r="G380" s="136"/>
      <c r="H380" s="136"/>
      <c r="I380" s="136"/>
      <c r="J380" s="136"/>
      <c r="L380" s="136"/>
      <c r="M380" s="136"/>
    </row>
    <row r="381" spans="4:13" ht="15.75" customHeight="1">
      <c r="D381" s="143"/>
      <c r="E381" s="143"/>
      <c r="F381" s="143"/>
      <c r="G381" s="136"/>
      <c r="H381" s="136"/>
      <c r="I381" s="136"/>
      <c r="J381" s="136"/>
      <c r="L381" s="136"/>
      <c r="M381" s="136"/>
    </row>
    <row r="382" spans="4:13" ht="15.75" customHeight="1">
      <c r="D382" s="143"/>
      <c r="E382" s="143"/>
      <c r="F382" s="143"/>
      <c r="G382" s="136"/>
      <c r="H382" s="136"/>
      <c r="I382" s="136"/>
      <c r="J382" s="136"/>
      <c r="L382" s="136"/>
      <c r="M382" s="136"/>
    </row>
    <row r="383" spans="4:13" ht="15.75" customHeight="1">
      <c r="D383" s="143"/>
      <c r="E383" s="143"/>
      <c r="F383" s="143"/>
      <c r="G383" s="136"/>
      <c r="H383" s="136"/>
      <c r="I383" s="136"/>
      <c r="J383" s="136"/>
      <c r="L383" s="136"/>
      <c r="M383" s="136"/>
    </row>
    <row r="384" spans="4:13" ht="15.75" customHeight="1">
      <c r="D384" s="143"/>
      <c r="E384" s="143"/>
      <c r="F384" s="143"/>
      <c r="G384" s="136"/>
      <c r="H384" s="136"/>
      <c r="I384" s="136"/>
      <c r="J384" s="136"/>
      <c r="L384" s="136"/>
      <c r="M384" s="136"/>
    </row>
    <row r="385" spans="4:13" ht="15.75" customHeight="1">
      <c r="D385" s="143"/>
      <c r="E385" s="143"/>
      <c r="F385" s="143"/>
      <c r="G385" s="136"/>
      <c r="H385" s="136"/>
      <c r="I385" s="136"/>
      <c r="J385" s="136"/>
      <c r="L385" s="136"/>
      <c r="M385" s="136"/>
    </row>
    <row r="386" spans="4:13" ht="15.75" customHeight="1">
      <c r="D386" s="143"/>
      <c r="E386" s="143"/>
      <c r="F386" s="143"/>
      <c r="G386" s="136"/>
      <c r="H386" s="136"/>
      <c r="I386" s="136"/>
      <c r="J386" s="136"/>
      <c r="L386" s="136"/>
      <c r="M386" s="136"/>
    </row>
    <row r="387" spans="4:13" ht="15.75" customHeight="1">
      <c r="D387" s="143"/>
      <c r="E387" s="143"/>
      <c r="F387" s="143"/>
      <c r="G387" s="136"/>
      <c r="H387" s="136"/>
      <c r="I387" s="136"/>
      <c r="J387" s="136"/>
      <c r="L387" s="136"/>
      <c r="M387" s="136"/>
    </row>
    <row r="388" spans="4:13" ht="15.75" customHeight="1">
      <c r="D388" s="143"/>
      <c r="E388" s="143"/>
      <c r="F388" s="143"/>
      <c r="G388" s="136"/>
      <c r="H388" s="136"/>
      <c r="I388" s="136"/>
      <c r="J388" s="136"/>
      <c r="L388" s="136"/>
      <c r="M388" s="136"/>
    </row>
    <row r="389" spans="4:13" ht="15.75" customHeight="1">
      <c r="D389" s="143"/>
      <c r="E389" s="143"/>
      <c r="F389" s="143"/>
      <c r="G389" s="136"/>
      <c r="H389" s="136"/>
      <c r="I389" s="136"/>
      <c r="J389" s="136"/>
      <c r="L389" s="136"/>
      <c r="M389" s="136"/>
    </row>
    <row r="390" spans="4:13" ht="15.75" customHeight="1">
      <c r="D390" s="143"/>
      <c r="E390" s="143"/>
      <c r="F390" s="143"/>
      <c r="G390" s="136"/>
      <c r="H390" s="136"/>
      <c r="I390" s="136"/>
      <c r="J390" s="136"/>
      <c r="L390" s="136"/>
      <c r="M390" s="136"/>
    </row>
    <row r="391" spans="4:13" ht="15.75" customHeight="1">
      <c r="D391" s="143"/>
      <c r="E391" s="143"/>
      <c r="F391" s="143"/>
      <c r="G391" s="136"/>
      <c r="H391" s="136"/>
      <c r="I391" s="136"/>
      <c r="J391" s="136"/>
      <c r="L391" s="136"/>
      <c r="M391" s="136"/>
    </row>
    <row r="392" spans="4:13" ht="15.75" customHeight="1">
      <c r="D392" s="143"/>
      <c r="E392" s="143"/>
      <c r="F392" s="143"/>
      <c r="G392" s="136"/>
      <c r="H392" s="136"/>
      <c r="I392" s="136"/>
      <c r="J392" s="136"/>
      <c r="L392" s="136"/>
      <c r="M392" s="136"/>
    </row>
    <row r="393" spans="4:13" ht="15.75" customHeight="1">
      <c r="D393" s="143"/>
      <c r="E393" s="143"/>
      <c r="F393" s="143"/>
      <c r="G393" s="136"/>
      <c r="H393" s="136"/>
      <c r="I393" s="136"/>
      <c r="J393" s="136"/>
      <c r="L393" s="136"/>
      <c r="M393" s="136"/>
    </row>
    <row r="394" spans="4:13" ht="15.75" customHeight="1">
      <c r="D394" s="143"/>
      <c r="E394" s="143"/>
      <c r="F394" s="143"/>
      <c r="G394" s="136"/>
      <c r="H394" s="136"/>
      <c r="I394" s="136"/>
      <c r="J394" s="136"/>
      <c r="L394" s="136"/>
      <c r="M394" s="136"/>
    </row>
    <row r="395" spans="4:13" ht="15.75" customHeight="1">
      <c r="D395" s="143"/>
      <c r="E395" s="143"/>
      <c r="F395" s="143"/>
      <c r="G395" s="136"/>
      <c r="H395" s="136"/>
      <c r="I395" s="136"/>
      <c r="J395" s="136"/>
      <c r="L395" s="136"/>
      <c r="M395" s="136"/>
    </row>
    <row r="396" spans="4:13" ht="15.75" customHeight="1">
      <c r="D396" s="143"/>
      <c r="E396" s="143"/>
      <c r="F396" s="143"/>
      <c r="G396" s="136"/>
      <c r="H396" s="136"/>
      <c r="I396" s="136"/>
      <c r="J396" s="136"/>
      <c r="L396" s="136"/>
      <c r="M396" s="136"/>
    </row>
    <row r="397" spans="4:13" ht="15.75" customHeight="1">
      <c r="D397" s="143"/>
      <c r="E397" s="143"/>
      <c r="F397" s="143"/>
      <c r="G397" s="136"/>
      <c r="H397" s="136"/>
      <c r="I397" s="136"/>
      <c r="J397" s="136"/>
      <c r="L397" s="136"/>
      <c r="M397" s="136"/>
    </row>
    <row r="398" spans="4:13" ht="15.75" customHeight="1">
      <c r="D398" s="143"/>
      <c r="E398" s="143"/>
      <c r="F398" s="143"/>
      <c r="G398" s="136"/>
      <c r="H398" s="136"/>
      <c r="I398" s="136"/>
      <c r="J398" s="136"/>
      <c r="L398" s="136"/>
      <c r="M398" s="136"/>
    </row>
    <row r="399" spans="4:13" ht="15.75" customHeight="1">
      <c r="D399" s="143"/>
      <c r="E399" s="143"/>
      <c r="F399" s="143"/>
      <c r="G399" s="136"/>
      <c r="H399" s="136"/>
      <c r="I399" s="136"/>
      <c r="J399" s="136"/>
      <c r="L399" s="136"/>
      <c r="M399" s="136"/>
    </row>
    <row r="400" spans="4:13" ht="15.75" customHeight="1">
      <c r="D400" s="143"/>
      <c r="E400" s="143"/>
      <c r="F400" s="143"/>
      <c r="G400" s="136"/>
      <c r="H400" s="136"/>
      <c r="I400" s="136"/>
      <c r="J400" s="136"/>
      <c r="L400" s="136"/>
      <c r="M400" s="136"/>
    </row>
    <row r="401" spans="4:13" ht="15.75" customHeight="1">
      <c r="D401" s="143"/>
      <c r="E401" s="143"/>
      <c r="F401" s="143"/>
      <c r="G401" s="136"/>
      <c r="H401" s="136"/>
      <c r="I401" s="136"/>
      <c r="J401" s="136"/>
      <c r="L401" s="136"/>
      <c r="M401" s="136"/>
    </row>
    <row r="402" spans="4:13" ht="15.75" customHeight="1">
      <c r="D402" s="143"/>
      <c r="E402" s="143"/>
      <c r="F402" s="143"/>
      <c r="G402" s="136"/>
      <c r="H402" s="136"/>
      <c r="I402" s="136"/>
      <c r="J402" s="136"/>
      <c r="L402" s="136"/>
      <c r="M402" s="136"/>
    </row>
    <row r="403" spans="4:13" ht="15.75" customHeight="1">
      <c r="D403" s="143"/>
      <c r="E403" s="143"/>
      <c r="F403" s="143"/>
      <c r="G403" s="136"/>
      <c r="H403" s="136"/>
      <c r="I403" s="136"/>
      <c r="J403" s="136"/>
      <c r="L403" s="136"/>
      <c r="M403" s="136"/>
    </row>
    <row r="404" spans="4:13" ht="15.75" customHeight="1">
      <c r="D404" s="143"/>
      <c r="E404" s="143"/>
      <c r="F404" s="143"/>
      <c r="G404" s="136"/>
      <c r="H404" s="136"/>
      <c r="I404" s="136"/>
      <c r="J404" s="136"/>
      <c r="L404" s="136"/>
      <c r="M404" s="136"/>
    </row>
    <row r="405" spans="4:13" ht="15.75" customHeight="1">
      <c r="D405" s="143"/>
      <c r="E405" s="143"/>
      <c r="F405" s="143"/>
      <c r="G405" s="136"/>
      <c r="H405" s="136"/>
      <c r="I405" s="136"/>
      <c r="J405" s="136"/>
      <c r="L405" s="136"/>
      <c r="M405" s="136"/>
    </row>
    <row r="406" spans="4:13" ht="15.75" customHeight="1">
      <c r="D406" s="143"/>
      <c r="E406" s="143"/>
      <c r="F406" s="143"/>
      <c r="G406" s="136"/>
      <c r="H406" s="136"/>
      <c r="I406" s="136"/>
      <c r="J406" s="136"/>
      <c r="L406" s="136"/>
      <c r="M406" s="136"/>
    </row>
    <row r="407" spans="4:13" ht="15.75" customHeight="1">
      <c r="D407" s="143"/>
      <c r="E407" s="143"/>
      <c r="F407" s="143"/>
      <c r="G407" s="136"/>
      <c r="H407" s="136"/>
      <c r="I407" s="136"/>
      <c r="J407" s="136"/>
      <c r="L407" s="136"/>
      <c r="M407" s="136"/>
    </row>
    <row r="408" spans="4:13" ht="15.75" customHeight="1">
      <c r="D408" s="143"/>
      <c r="E408" s="143"/>
      <c r="F408" s="143"/>
      <c r="G408" s="136"/>
      <c r="H408" s="136"/>
      <c r="I408" s="136"/>
      <c r="J408" s="136"/>
      <c r="L408" s="136"/>
      <c r="M408" s="136"/>
    </row>
    <row r="409" spans="4:13" ht="15.75" customHeight="1">
      <c r="D409" s="143"/>
      <c r="E409" s="143"/>
      <c r="F409" s="143"/>
      <c r="G409" s="136"/>
      <c r="H409" s="136"/>
      <c r="I409" s="136"/>
      <c r="J409" s="136"/>
      <c r="L409" s="136"/>
      <c r="M409" s="136"/>
    </row>
    <row r="410" spans="4:13" ht="15.75" customHeight="1">
      <c r="D410" s="143"/>
      <c r="E410" s="143"/>
      <c r="F410" s="143"/>
      <c r="G410" s="136"/>
      <c r="H410" s="136"/>
      <c r="I410" s="136"/>
      <c r="J410" s="136"/>
      <c r="L410" s="136"/>
      <c r="M410" s="136"/>
    </row>
    <row r="411" spans="4:13" ht="15.75" customHeight="1">
      <c r="D411" s="143"/>
      <c r="E411" s="143"/>
      <c r="F411" s="143"/>
      <c r="G411" s="136"/>
      <c r="H411" s="136"/>
      <c r="I411" s="136"/>
      <c r="J411" s="136"/>
      <c r="L411" s="136"/>
      <c r="M411" s="136"/>
    </row>
    <row r="412" spans="4:13" ht="15.75" customHeight="1">
      <c r="D412" s="143"/>
      <c r="E412" s="143"/>
      <c r="F412" s="143"/>
      <c r="G412" s="136"/>
      <c r="H412" s="136"/>
      <c r="I412" s="136"/>
      <c r="J412" s="136"/>
      <c r="L412" s="136"/>
      <c r="M412" s="136"/>
    </row>
    <row r="413" spans="4:13" ht="15.75" customHeight="1">
      <c r="D413" s="143"/>
      <c r="E413" s="143"/>
      <c r="F413" s="143"/>
      <c r="G413" s="136"/>
      <c r="H413" s="136"/>
      <c r="I413" s="136"/>
      <c r="J413" s="136"/>
      <c r="L413" s="136"/>
      <c r="M413" s="136"/>
    </row>
    <row r="414" spans="4:13" ht="15.75" customHeight="1">
      <c r="D414" s="143"/>
      <c r="E414" s="143"/>
      <c r="F414" s="143"/>
      <c r="G414" s="136"/>
      <c r="H414" s="136"/>
      <c r="I414" s="136"/>
      <c r="J414" s="136"/>
      <c r="L414" s="136"/>
      <c r="M414" s="136"/>
    </row>
    <row r="415" spans="4:13" ht="15.75" customHeight="1">
      <c r="D415" s="143"/>
      <c r="E415" s="143"/>
      <c r="F415" s="143"/>
      <c r="G415" s="136"/>
      <c r="H415" s="136"/>
      <c r="I415" s="136"/>
      <c r="J415" s="136"/>
      <c r="L415" s="136"/>
      <c r="M415" s="136"/>
    </row>
    <row r="416" spans="4:13" ht="15.75" customHeight="1">
      <c r="D416" s="143"/>
      <c r="E416" s="143"/>
      <c r="F416" s="143"/>
      <c r="G416" s="136"/>
      <c r="H416" s="136"/>
      <c r="I416" s="136"/>
      <c r="J416" s="136"/>
      <c r="L416" s="136"/>
      <c r="M416" s="136"/>
    </row>
    <row r="417" spans="4:13" ht="15.75" customHeight="1">
      <c r="D417" s="143"/>
      <c r="E417" s="143"/>
      <c r="F417" s="143"/>
      <c r="G417" s="136"/>
      <c r="H417" s="136"/>
      <c r="I417" s="136"/>
      <c r="J417" s="136"/>
      <c r="L417" s="136"/>
      <c r="M417" s="136"/>
    </row>
    <row r="418" spans="4:13" ht="15.75" customHeight="1">
      <c r="D418" s="143"/>
      <c r="E418" s="143"/>
      <c r="F418" s="143"/>
      <c r="G418" s="136"/>
      <c r="H418" s="136"/>
      <c r="I418" s="136"/>
      <c r="J418" s="136"/>
      <c r="L418" s="136"/>
      <c r="M418" s="136"/>
    </row>
    <row r="419" spans="4:13" ht="15.75" customHeight="1">
      <c r="D419" s="143"/>
      <c r="E419" s="143"/>
      <c r="F419" s="143"/>
      <c r="G419" s="136"/>
      <c r="H419" s="136"/>
      <c r="I419" s="136"/>
      <c r="J419" s="136"/>
      <c r="L419" s="136"/>
      <c r="M419" s="136"/>
    </row>
    <row r="420" spans="4:13" ht="15.75" customHeight="1">
      <c r="D420" s="143"/>
      <c r="E420" s="143"/>
      <c r="F420" s="143"/>
      <c r="G420" s="136"/>
      <c r="H420" s="136"/>
      <c r="I420" s="136"/>
      <c r="J420" s="136"/>
      <c r="L420" s="136"/>
      <c r="M420" s="136"/>
    </row>
    <row r="421" spans="4:13" ht="15.75" customHeight="1">
      <c r="D421" s="143"/>
      <c r="E421" s="143"/>
      <c r="F421" s="143"/>
      <c r="G421" s="136"/>
      <c r="H421" s="136"/>
      <c r="I421" s="136"/>
      <c r="J421" s="136"/>
      <c r="L421" s="136"/>
      <c r="M421" s="136"/>
    </row>
    <row r="422" spans="4:13" ht="15.75" customHeight="1">
      <c r="D422" s="143"/>
      <c r="E422" s="143"/>
      <c r="F422" s="143"/>
      <c r="G422" s="136"/>
      <c r="H422" s="136"/>
      <c r="I422" s="136"/>
      <c r="J422" s="136"/>
      <c r="L422" s="136"/>
      <c r="M422" s="136"/>
    </row>
    <row r="423" spans="4:13" ht="15.75" customHeight="1">
      <c r="D423" s="143"/>
      <c r="E423" s="143"/>
      <c r="F423" s="143"/>
      <c r="G423" s="136"/>
      <c r="H423" s="136"/>
      <c r="I423" s="136"/>
      <c r="J423" s="136"/>
      <c r="L423" s="136"/>
      <c r="M423" s="136"/>
    </row>
    <row r="424" spans="4:13" ht="15.75" customHeight="1">
      <c r="D424" s="143"/>
      <c r="E424" s="143"/>
      <c r="F424" s="143"/>
      <c r="G424" s="136"/>
      <c r="H424" s="136"/>
      <c r="I424" s="136"/>
      <c r="J424" s="136"/>
      <c r="L424" s="136"/>
      <c r="M424" s="136"/>
    </row>
    <row r="425" spans="4:13" ht="15.75" customHeight="1">
      <c r="D425" s="143"/>
      <c r="E425" s="143"/>
      <c r="F425" s="143"/>
      <c r="G425" s="136"/>
      <c r="H425" s="136"/>
      <c r="I425" s="136"/>
      <c r="J425" s="136"/>
      <c r="L425" s="136"/>
      <c r="M425" s="136"/>
    </row>
  </sheetData>
  <sheetProtection algorithmName="SHA-512" hashValue="JIP5/dgWzopeBog75c1Bvug1F0fXKlEoOX2XBGJ2Ozi7jAhT8ySY5xhVwIYD8T7xqSDidPAFWSbkjDOSjMMCJg==" saltValue="EBiTj1HsJa6r6xz2HdrnVA==" spinCount="100000" sheet="1" objects="1" scenarios="1"/>
  <mergeCells count="14">
    <mergeCell ref="B22:C24"/>
    <mergeCell ref="B4:N4"/>
    <mergeCell ref="B10:C12"/>
    <mergeCell ref="E5:E6"/>
    <mergeCell ref="F5:F6"/>
    <mergeCell ref="G5:J5"/>
    <mergeCell ref="N5:N6"/>
    <mergeCell ref="L5:L6"/>
    <mergeCell ref="M5:M6"/>
    <mergeCell ref="B19:C21"/>
    <mergeCell ref="K5:K6"/>
    <mergeCell ref="B7:C9"/>
    <mergeCell ref="B13:C15"/>
    <mergeCell ref="B16:C18"/>
  </mergeCells>
  <phoneticPr fontId="3" type="noConversion"/>
  <pageMargins left="0.82677165354330717" right="0.74803149606299213" top="0.9055118110236221" bottom="0" header="0.43307086614173229" footer="0"/>
  <pageSetup scale="75" orientation="portrait" horizontalDpi="1200" verticalDpi="1200" r:id="rId1"/>
  <headerFooter alignWithMargins="0">
    <oddHeader xml:space="preserve">&amp;C&amp;11INSTITUTO SUPERIOR TÉCNICO — BALANÇO SOCIAL DE 2018
</oddHeader>
  </headerFooter>
  <picture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9DE0"/>
    <pageSetUpPr autoPageBreaks="0"/>
  </sheetPr>
  <dimension ref="A1:CO416"/>
  <sheetViews>
    <sheetView showGridLines="0" showRowColHeaders="0" zoomScale="90" zoomScaleNormal="90" workbookViewId="0">
      <selection activeCell="B10" sqref="B10:C12"/>
    </sheetView>
  </sheetViews>
  <sheetFormatPr defaultColWidth="9.109375" defaultRowHeight="15.75" customHeight="1"/>
  <cols>
    <col min="1" max="1" width="3.33203125" style="136" customWidth="1"/>
    <col min="2" max="2" width="21.6640625" style="13" customWidth="1"/>
    <col min="3" max="3" width="15.88671875" style="13" customWidth="1"/>
    <col min="4" max="4" width="2.44140625" style="15" customWidth="1"/>
    <col min="5" max="6" width="7.33203125" style="15" customWidth="1"/>
    <col min="7" max="10" width="7.33203125" style="13" customWidth="1"/>
    <col min="11" max="11" width="7.33203125" style="136" customWidth="1"/>
    <col min="12" max="13" width="7.33203125" style="13" customWidth="1"/>
    <col min="14" max="14" width="7.6640625" style="136" customWidth="1"/>
    <col min="15" max="93" width="9.109375" style="136"/>
    <col min="94" max="16384" width="9.109375" style="13"/>
  </cols>
  <sheetData>
    <row r="1" spans="1:93" ht="15.75" customHeight="1">
      <c r="B1" s="136"/>
      <c r="C1" s="136"/>
      <c r="D1" s="143"/>
      <c r="E1" s="143"/>
      <c r="F1" s="143"/>
      <c r="G1" s="136"/>
      <c r="H1" s="136"/>
      <c r="I1" s="136"/>
      <c r="J1" s="136"/>
      <c r="K1" s="100"/>
      <c r="L1" s="136"/>
      <c r="M1" s="136"/>
      <c r="N1" s="346"/>
    </row>
    <row r="2" spans="1:93" s="9" customFormat="1" ht="15.75" customHeight="1">
      <c r="A2" s="101"/>
      <c r="B2" s="102" t="s">
        <v>347</v>
      </c>
      <c r="C2" s="423"/>
      <c r="D2" s="103"/>
      <c r="E2" s="101"/>
      <c r="F2" s="103"/>
      <c r="G2" s="101"/>
      <c r="H2" s="101"/>
      <c r="I2" s="101"/>
      <c r="J2" s="151"/>
      <c r="K2" s="159"/>
      <c r="L2" s="101"/>
      <c r="M2" s="101"/>
      <c r="N2" s="189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</row>
    <row r="3" spans="1:93" s="6" customFormat="1" ht="15.75" customHeight="1">
      <c r="A3" s="27"/>
      <c r="B3" s="27"/>
      <c r="C3" s="27"/>
      <c r="D3" s="50"/>
      <c r="E3" s="50"/>
      <c r="F3" s="50"/>
      <c r="G3" s="27"/>
      <c r="H3" s="27"/>
      <c r="I3" s="27"/>
      <c r="J3" s="27"/>
      <c r="K3" s="27"/>
      <c r="L3" s="27"/>
      <c r="M3" s="27"/>
      <c r="N3" s="34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</row>
    <row r="4" spans="1:93" s="91" customFormat="1" ht="47.1" customHeight="1">
      <c r="A4" s="27"/>
      <c r="B4" s="563" t="s">
        <v>443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</row>
    <row r="5" spans="1:93" s="91" customFormat="1" ht="15.75" customHeight="1">
      <c r="A5" s="27"/>
      <c r="B5" s="27"/>
      <c r="C5" s="27"/>
      <c r="D5" s="27"/>
      <c r="E5" s="523" t="s">
        <v>155</v>
      </c>
      <c r="F5" s="523" t="s">
        <v>156</v>
      </c>
      <c r="G5" s="537" t="s">
        <v>159</v>
      </c>
      <c r="H5" s="538"/>
      <c r="I5" s="538"/>
      <c r="J5" s="539"/>
      <c r="K5" s="598" t="s">
        <v>29</v>
      </c>
      <c r="L5" s="599" t="s">
        <v>28</v>
      </c>
      <c r="M5" s="598" t="s">
        <v>66</v>
      </c>
      <c r="N5" s="600" t="s">
        <v>30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</row>
    <row r="6" spans="1:93" s="91" customFormat="1" ht="113.1" customHeight="1">
      <c r="A6" s="27"/>
      <c r="B6" s="188"/>
      <c r="C6" s="188"/>
      <c r="D6" s="160"/>
      <c r="E6" s="524"/>
      <c r="F6" s="524"/>
      <c r="G6" s="112" t="s">
        <v>79</v>
      </c>
      <c r="H6" s="112" t="s">
        <v>157</v>
      </c>
      <c r="I6" s="112" t="s">
        <v>158</v>
      </c>
      <c r="J6" s="114" t="s">
        <v>7</v>
      </c>
      <c r="K6" s="599"/>
      <c r="L6" s="599"/>
      <c r="M6" s="599"/>
      <c r="N6" s="600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</row>
    <row r="7" spans="1:93" s="91" customFormat="1" ht="15.75" customHeight="1">
      <c r="A7" s="27"/>
      <c r="B7" s="585" t="s">
        <v>416</v>
      </c>
      <c r="C7" s="601"/>
      <c r="D7" s="124" t="s">
        <v>31</v>
      </c>
      <c r="E7" s="430">
        <v>0</v>
      </c>
      <c r="F7" s="431">
        <v>0</v>
      </c>
      <c r="G7" s="424">
        <v>0</v>
      </c>
      <c r="H7" s="424">
        <v>0</v>
      </c>
      <c r="I7" s="424">
        <v>0</v>
      </c>
      <c r="J7" s="433">
        <f>G7+H7+I7</f>
        <v>0</v>
      </c>
      <c r="K7" s="431">
        <v>0</v>
      </c>
      <c r="L7" s="431">
        <v>0</v>
      </c>
      <c r="M7" s="434">
        <v>0</v>
      </c>
      <c r="N7" s="447">
        <f>E7+F7+J7+K7+L7+M7</f>
        <v>0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</row>
    <row r="8" spans="1:93" s="91" customFormat="1" ht="15.75" customHeight="1">
      <c r="A8" s="27"/>
      <c r="B8" s="602"/>
      <c r="C8" s="603"/>
      <c r="D8" s="153" t="s">
        <v>244</v>
      </c>
      <c r="E8" s="435">
        <v>0</v>
      </c>
      <c r="F8" s="433">
        <v>0</v>
      </c>
      <c r="G8" s="427">
        <v>0</v>
      </c>
      <c r="H8" s="427">
        <v>0</v>
      </c>
      <c r="I8" s="427">
        <v>0</v>
      </c>
      <c r="J8" s="433">
        <f>G8+H8+I8</f>
        <v>0</v>
      </c>
      <c r="K8" s="433">
        <v>0</v>
      </c>
      <c r="L8" s="433">
        <v>0</v>
      </c>
      <c r="M8" s="436">
        <v>0</v>
      </c>
      <c r="N8" s="448">
        <f>E8+F8+J8+K8+L8+M8</f>
        <v>0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</row>
    <row r="9" spans="1:93" s="4" customFormat="1" ht="15.75" customHeight="1">
      <c r="A9" s="27"/>
      <c r="B9" s="604"/>
      <c r="C9" s="605"/>
      <c r="D9" s="370" t="s">
        <v>32</v>
      </c>
      <c r="E9" s="426">
        <f t="shared" ref="E9:M9" si="0">SUM(E7:E8)</f>
        <v>0</v>
      </c>
      <c r="F9" s="426">
        <f t="shared" si="0"/>
        <v>0</v>
      </c>
      <c r="G9" s="444">
        <f t="shared" si="0"/>
        <v>0</v>
      </c>
      <c r="H9" s="444">
        <f t="shared" si="0"/>
        <v>0</v>
      </c>
      <c r="I9" s="426">
        <f>I7+I8</f>
        <v>0</v>
      </c>
      <c r="J9" s="426">
        <f>SUM(J7:J8)</f>
        <v>0</v>
      </c>
      <c r="K9" s="426">
        <f t="shared" si="0"/>
        <v>0</v>
      </c>
      <c r="L9" s="426">
        <f t="shared" si="0"/>
        <v>0</v>
      </c>
      <c r="M9" s="437">
        <f t="shared" si="0"/>
        <v>0</v>
      </c>
      <c r="N9" s="438">
        <f>SUM(N7:N8)</f>
        <v>0</v>
      </c>
      <c r="O9" s="27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</row>
    <row r="10" spans="1:93" s="6" customFormat="1" ht="15.75" customHeight="1">
      <c r="A10" s="27"/>
      <c r="B10" s="564" t="s">
        <v>461</v>
      </c>
      <c r="C10" s="601"/>
      <c r="D10" s="124" t="s">
        <v>31</v>
      </c>
      <c r="E10" s="431">
        <v>0</v>
      </c>
      <c r="F10" s="431">
        <v>0</v>
      </c>
      <c r="G10" s="424">
        <v>0</v>
      </c>
      <c r="H10" s="424">
        <v>0</v>
      </c>
      <c r="I10" s="432">
        <v>0</v>
      </c>
      <c r="J10" s="433">
        <f>G10+H10+I10</f>
        <v>0</v>
      </c>
      <c r="K10" s="431">
        <v>0</v>
      </c>
      <c r="L10" s="431">
        <v>0</v>
      </c>
      <c r="M10" s="431">
        <v>0</v>
      </c>
      <c r="N10" s="447">
        <f>E10+F10+J10+K10+L10+M10</f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</row>
    <row r="11" spans="1:93" s="6" customFormat="1" ht="15.75" customHeight="1">
      <c r="A11" s="27"/>
      <c r="B11" s="602"/>
      <c r="C11" s="603"/>
      <c r="D11" s="153" t="s">
        <v>244</v>
      </c>
      <c r="E11" s="433">
        <v>0</v>
      </c>
      <c r="F11" s="433">
        <v>0</v>
      </c>
      <c r="G11" s="427">
        <v>0</v>
      </c>
      <c r="H11" s="427">
        <v>0</v>
      </c>
      <c r="I11" s="425">
        <v>0</v>
      </c>
      <c r="J11" s="433">
        <f>G11+H11+I11</f>
        <v>0</v>
      </c>
      <c r="K11" s="433">
        <v>0</v>
      </c>
      <c r="L11" s="433">
        <v>0</v>
      </c>
      <c r="M11" s="433">
        <v>0</v>
      </c>
      <c r="N11" s="448">
        <f>E11+F11+J11+K11+L11+M11</f>
        <v>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</row>
    <row r="12" spans="1:93" s="6" customFormat="1" ht="15.75" customHeight="1">
      <c r="A12" s="27"/>
      <c r="B12" s="604"/>
      <c r="C12" s="605"/>
      <c r="D12" s="370" t="s">
        <v>32</v>
      </c>
      <c r="E12" s="426">
        <f t="shared" ref="E12:M12" si="1">SUM(E10:E11)</f>
        <v>0</v>
      </c>
      <c r="F12" s="426">
        <f t="shared" si="1"/>
        <v>0</v>
      </c>
      <c r="G12" s="444">
        <f t="shared" si="1"/>
        <v>0</v>
      </c>
      <c r="H12" s="444">
        <f t="shared" si="1"/>
        <v>0</v>
      </c>
      <c r="I12" s="444">
        <f t="shared" si="1"/>
        <v>0</v>
      </c>
      <c r="J12" s="426">
        <f>SUM(J10:J11)</f>
        <v>0</v>
      </c>
      <c r="K12" s="426">
        <f t="shared" si="1"/>
        <v>0</v>
      </c>
      <c r="L12" s="426">
        <f t="shared" si="1"/>
        <v>0</v>
      </c>
      <c r="M12" s="437">
        <f t="shared" si="1"/>
        <v>0</v>
      </c>
      <c r="N12" s="429">
        <f>SUM(N10:N11)</f>
        <v>0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</row>
    <row r="13" spans="1:93" s="6" customFormat="1" ht="15.75" customHeight="1">
      <c r="A13" s="27"/>
      <c r="B13" s="579" t="s">
        <v>30</v>
      </c>
      <c r="C13" s="580"/>
      <c r="D13" s="440" t="s">
        <v>31</v>
      </c>
      <c r="E13" s="449">
        <f t="shared" ref="E13:I14" si="2">E7+E10</f>
        <v>0</v>
      </c>
      <c r="F13" s="449">
        <f t="shared" si="2"/>
        <v>0</v>
      </c>
      <c r="G13" s="428">
        <f t="shared" si="2"/>
        <v>0</v>
      </c>
      <c r="H13" s="428">
        <f t="shared" si="2"/>
        <v>0</v>
      </c>
      <c r="I13" s="443">
        <f>I7+I10</f>
        <v>0</v>
      </c>
      <c r="J13" s="449">
        <f>G13+H13+I13</f>
        <v>0</v>
      </c>
      <c r="K13" s="449">
        <f t="shared" ref="K13:M14" si="3">K7+K10</f>
        <v>0</v>
      </c>
      <c r="L13" s="449">
        <f t="shared" si="3"/>
        <v>0</v>
      </c>
      <c r="M13" s="447">
        <f t="shared" si="3"/>
        <v>0</v>
      </c>
      <c r="N13" s="447">
        <f>E13+F13+J13+K13+L13+M13</f>
        <v>0</v>
      </c>
      <c r="O13" s="27"/>
      <c r="P13" s="27" t="s">
        <v>47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</row>
    <row r="14" spans="1:93" s="6" customFormat="1" ht="15.75" customHeight="1">
      <c r="A14" s="27"/>
      <c r="B14" s="581"/>
      <c r="C14" s="582"/>
      <c r="D14" s="441" t="s">
        <v>244</v>
      </c>
      <c r="E14" s="445">
        <f t="shared" si="2"/>
        <v>0</v>
      </c>
      <c r="F14" s="445">
        <f t="shared" si="2"/>
        <v>0</v>
      </c>
      <c r="G14" s="439">
        <f t="shared" si="2"/>
        <v>0</v>
      </c>
      <c r="H14" s="439">
        <f t="shared" si="2"/>
        <v>0</v>
      </c>
      <c r="I14" s="439">
        <f t="shared" si="2"/>
        <v>0</v>
      </c>
      <c r="J14" s="445">
        <f>G14+H14+I14</f>
        <v>0</v>
      </c>
      <c r="K14" s="445">
        <f t="shared" si="3"/>
        <v>0</v>
      </c>
      <c r="L14" s="445">
        <f t="shared" si="3"/>
        <v>0</v>
      </c>
      <c r="M14" s="446">
        <f t="shared" si="3"/>
        <v>0</v>
      </c>
      <c r="N14" s="448">
        <f>E14+F14+J14+K14+L14+M14</f>
        <v>0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</row>
    <row r="15" spans="1:93" s="6" customFormat="1" ht="15.75" customHeight="1">
      <c r="A15" s="27"/>
      <c r="B15" s="583"/>
      <c r="C15" s="584"/>
      <c r="D15" s="442" t="s">
        <v>32</v>
      </c>
      <c r="E15" s="429">
        <f t="shared" ref="E15:N15" si="4">SUM(E13:E14)</f>
        <v>0</v>
      </c>
      <c r="F15" s="429">
        <f t="shared" si="4"/>
        <v>0</v>
      </c>
      <c r="G15" s="429">
        <f t="shared" si="4"/>
        <v>0</v>
      </c>
      <c r="H15" s="429">
        <f t="shared" si="4"/>
        <v>0</v>
      </c>
      <c r="I15" s="429">
        <f t="shared" si="4"/>
        <v>0</v>
      </c>
      <c r="J15" s="429">
        <f>SUM(J13:J14)</f>
        <v>0</v>
      </c>
      <c r="K15" s="429">
        <f t="shared" si="4"/>
        <v>0</v>
      </c>
      <c r="L15" s="429">
        <f t="shared" si="4"/>
        <v>0</v>
      </c>
      <c r="M15" s="438">
        <f t="shared" si="4"/>
        <v>0</v>
      </c>
      <c r="N15" s="438">
        <f t="shared" si="4"/>
        <v>0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</row>
    <row r="16" spans="1:93" s="6" customFormat="1" ht="15.75" customHeight="1">
      <c r="A16" s="27"/>
      <c r="B16" s="27"/>
      <c r="C16" s="27"/>
      <c r="D16" s="50"/>
      <c r="E16" s="50"/>
      <c r="F16" s="50"/>
      <c r="G16" s="27"/>
      <c r="H16" s="27"/>
      <c r="I16" s="27"/>
      <c r="J16" s="27"/>
      <c r="K16" s="27"/>
      <c r="L16" s="27"/>
      <c r="M16" s="27"/>
      <c r="N16" s="34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</row>
    <row r="17" spans="1:93" s="6" customFormat="1" ht="15.75" customHeight="1">
      <c r="A17" s="27"/>
      <c r="B17" s="161"/>
      <c r="C17" s="27"/>
      <c r="D17" s="50"/>
      <c r="E17" s="50"/>
      <c r="F17" s="50"/>
      <c r="G17" s="27"/>
      <c r="H17" s="27"/>
      <c r="I17" s="27"/>
      <c r="J17" s="27"/>
      <c r="K17" s="27"/>
      <c r="L17" s="27"/>
      <c r="M17" s="27"/>
      <c r="N17" s="34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</row>
    <row r="18" spans="1:93" s="6" customFormat="1" ht="15.75" customHeight="1">
      <c r="A18" s="27"/>
      <c r="B18" s="136"/>
      <c r="C18" s="136"/>
      <c r="D18" s="143"/>
      <c r="E18" s="143"/>
      <c r="F18" s="143"/>
      <c r="G18" s="136"/>
      <c r="H18" s="136"/>
      <c r="I18" s="136"/>
      <c r="J18" s="136"/>
      <c r="K18" s="136"/>
      <c r="L18" s="136"/>
      <c r="M18" s="136"/>
      <c r="N18" s="34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</row>
    <row r="19" spans="1:93" s="6" customFormat="1" ht="15.75" customHeight="1">
      <c r="A19" s="27"/>
      <c r="B19" s="136"/>
      <c r="C19" s="136"/>
      <c r="D19" s="143"/>
      <c r="E19" s="143"/>
      <c r="F19" s="143"/>
      <c r="G19" s="136"/>
      <c r="H19" s="136"/>
      <c r="I19" s="136"/>
      <c r="J19" s="136"/>
      <c r="K19" s="136"/>
      <c r="L19" s="136"/>
      <c r="M19" s="136"/>
      <c r="N19" s="348"/>
      <c r="O19" s="27"/>
      <c r="P19" s="27" t="s">
        <v>121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</row>
    <row r="20" spans="1:93" s="6" customFormat="1" ht="15.75" customHeight="1">
      <c r="A20" s="27"/>
      <c r="B20" s="136"/>
      <c r="C20" s="136"/>
      <c r="D20" s="143"/>
      <c r="E20" s="143"/>
      <c r="F20" s="143"/>
      <c r="G20" s="136"/>
      <c r="H20" s="136"/>
      <c r="I20" s="136"/>
      <c r="J20" s="136"/>
      <c r="K20" s="136"/>
      <c r="L20" s="136"/>
      <c r="M20" s="136"/>
      <c r="N20" s="34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</row>
    <row r="21" spans="1:93" s="6" customFormat="1" ht="15.75" customHeight="1">
      <c r="A21" s="136"/>
      <c r="B21" s="13"/>
      <c r="C21" s="13"/>
      <c r="D21" s="143"/>
      <c r="E21" s="143"/>
      <c r="F21" s="143"/>
      <c r="G21" s="136"/>
      <c r="H21" s="136"/>
      <c r="I21" s="136"/>
      <c r="J21" s="136"/>
      <c r="K21" s="136"/>
      <c r="L21" s="136"/>
      <c r="M21" s="136"/>
      <c r="N21" s="348"/>
      <c r="O21" s="136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</row>
    <row r="22" spans="1:93" s="6" customFormat="1" ht="15.75" customHeight="1">
      <c r="A22" s="136"/>
      <c r="B22" s="13"/>
      <c r="C22" s="13"/>
      <c r="D22" s="143"/>
      <c r="E22" s="143"/>
      <c r="F22" s="143"/>
      <c r="G22" s="136"/>
      <c r="H22" s="136"/>
      <c r="I22" s="136"/>
      <c r="J22" s="136"/>
      <c r="K22" s="136"/>
      <c r="L22" s="136"/>
      <c r="M22" s="136"/>
      <c r="N22" s="348"/>
      <c r="O22" s="136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</row>
    <row r="23" spans="1:93" s="6" customFormat="1" ht="15.75" customHeight="1">
      <c r="A23" s="136"/>
      <c r="B23" s="13"/>
      <c r="C23" s="13"/>
      <c r="D23" s="143"/>
      <c r="E23" s="143"/>
      <c r="F23" s="143"/>
      <c r="G23" s="136"/>
      <c r="H23" s="136"/>
      <c r="I23" s="136"/>
      <c r="J23" s="136"/>
      <c r="K23" s="136"/>
      <c r="L23" s="136"/>
      <c r="M23" s="136"/>
      <c r="N23" s="348"/>
      <c r="O23" s="136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</row>
    <row r="24" spans="1:93" s="6" customFormat="1" ht="15.75" customHeight="1">
      <c r="A24" s="136"/>
      <c r="B24" s="13"/>
      <c r="C24" s="13"/>
      <c r="D24" s="143"/>
      <c r="E24" s="143"/>
      <c r="F24" s="143"/>
      <c r="G24" s="136"/>
      <c r="H24" s="136"/>
      <c r="I24" s="136"/>
      <c r="J24" s="136"/>
      <c r="K24" s="136"/>
      <c r="L24" s="136"/>
      <c r="M24" s="136"/>
      <c r="N24" s="348"/>
      <c r="O24" s="136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</row>
    <row r="25" spans="1:93" s="6" customFormat="1" ht="15.75" customHeight="1">
      <c r="A25" s="136"/>
      <c r="B25" s="13"/>
      <c r="C25" s="13"/>
      <c r="D25" s="143"/>
      <c r="E25" s="143"/>
      <c r="F25" s="143"/>
      <c r="G25" s="136"/>
      <c r="H25" s="136"/>
      <c r="I25" s="136"/>
      <c r="J25" s="136"/>
      <c r="K25" s="136"/>
      <c r="L25" s="136"/>
      <c r="M25" s="136"/>
      <c r="N25" s="348"/>
      <c r="O25" s="136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</row>
    <row r="26" spans="1:93" s="6" customFormat="1" ht="15.75" customHeight="1">
      <c r="A26" s="136"/>
      <c r="B26" s="13"/>
      <c r="C26" s="13"/>
      <c r="D26" s="143"/>
      <c r="E26" s="143"/>
      <c r="F26" s="143"/>
      <c r="G26" s="136"/>
      <c r="H26" s="136"/>
      <c r="I26" s="136"/>
      <c r="J26" s="136"/>
      <c r="K26" s="136"/>
      <c r="L26" s="136"/>
      <c r="M26" s="136"/>
      <c r="N26" s="348"/>
      <c r="O26" s="136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</row>
    <row r="27" spans="1:93" s="6" customFormat="1" ht="15.75" customHeight="1">
      <c r="A27" s="136"/>
      <c r="B27" s="13"/>
      <c r="C27" s="13"/>
      <c r="D27" s="143"/>
      <c r="E27" s="143"/>
      <c r="F27" s="143"/>
      <c r="G27" s="136"/>
      <c r="H27" s="136"/>
      <c r="I27" s="136"/>
      <c r="J27" s="136"/>
      <c r="K27" s="136"/>
      <c r="L27" s="136"/>
      <c r="M27" s="136"/>
      <c r="N27" s="348"/>
      <c r="O27" s="13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</row>
    <row r="28" spans="1:93" s="6" customFormat="1" ht="15.75" customHeight="1">
      <c r="A28" s="136"/>
      <c r="B28" s="13"/>
      <c r="C28" s="13"/>
      <c r="D28" s="143"/>
      <c r="E28" s="143"/>
      <c r="F28" s="143"/>
      <c r="G28" s="136"/>
      <c r="H28" s="136"/>
      <c r="I28" s="136"/>
      <c r="J28" s="136"/>
      <c r="K28" s="136"/>
      <c r="L28" s="136"/>
      <c r="M28" s="136"/>
      <c r="N28" s="348"/>
      <c r="O28" s="136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</row>
    <row r="29" spans="1:93" s="6" customFormat="1" ht="15.75" customHeight="1">
      <c r="A29" s="136"/>
      <c r="B29" s="13"/>
      <c r="C29" s="13"/>
      <c r="D29" s="143"/>
      <c r="E29" s="143"/>
      <c r="F29" s="143"/>
      <c r="G29" s="136"/>
      <c r="H29" s="136"/>
      <c r="I29" s="136"/>
      <c r="J29" s="136"/>
      <c r="K29" s="136"/>
      <c r="L29" s="136"/>
      <c r="M29" s="136"/>
      <c r="N29" s="348"/>
      <c r="O29" s="136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</row>
    <row r="30" spans="1:93" s="6" customFormat="1" ht="15.75" customHeight="1">
      <c r="A30" s="136"/>
      <c r="B30" s="13"/>
      <c r="C30" s="13"/>
      <c r="D30" s="143"/>
      <c r="E30" s="143"/>
      <c r="F30" s="143"/>
      <c r="G30" s="136"/>
      <c r="H30" s="136"/>
      <c r="I30" s="136"/>
      <c r="J30" s="136"/>
      <c r="K30" s="136"/>
      <c r="L30" s="136"/>
      <c r="M30" s="136"/>
      <c r="N30" s="348"/>
      <c r="O30" s="136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</row>
    <row r="31" spans="1:93" s="6" customFormat="1" ht="15.75" customHeight="1">
      <c r="A31" s="136"/>
      <c r="B31" s="13"/>
      <c r="C31" s="13"/>
      <c r="D31" s="143"/>
      <c r="E31" s="143"/>
      <c r="F31" s="143"/>
      <c r="G31" s="136"/>
      <c r="H31" s="136"/>
      <c r="I31" s="136"/>
      <c r="J31" s="136"/>
      <c r="K31" s="136"/>
      <c r="L31" s="136"/>
      <c r="M31" s="136"/>
      <c r="N31" s="348"/>
      <c r="O31" s="136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</row>
    <row r="32" spans="1:93" s="6" customFormat="1" ht="15.75" customHeight="1">
      <c r="A32" s="136"/>
      <c r="B32" s="13"/>
      <c r="C32" s="13"/>
      <c r="D32" s="143"/>
      <c r="E32" s="143"/>
      <c r="F32" s="143"/>
      <c r="G32" s="136"/>
      <c r="H32" s="136"/>
      <c r="I32" s="136"/>
      <c r="J32" s="136"/>
      <c r="K32" s="136"/>
      <c r="L32" s="136"/>
      <c r="M32" s="136"/>
      <c r="N32" s="348"/>
      <c r="O32" s="136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</row>
    <row r="33" spans="1:93" s="6" customFormat="1" ht="15.75" customHeight="1">
      <c r="A33" s="136"/>
      <c r="B33" s="13"/>
      <c r="C33" s="13"/>
      <c r="D33" s="143"/>
      <c r="E33" s="143"/>
      <c r="F33" s="143"/>
      <c r="G33" s="136"/>
      <c r="H33" s="136"/>
      <c r="I33" s="136"/>
      <c r="J33" s="136"/>
      <c r="K33" s="136"/>
      <c r="L33" s="136"/>
      <c r="M33" s="136"/>
      <c r="N33" s="348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</row>
    <row r="34" spans="1:93" s="27" customFormat="1" ht="15.75" customHeight="1">
      <c r="A34" s="136"/>
      <c r="B34" s="13"/>
      <c r="C34" s="13"/>
      <c r="D34" s="143"/>
      <c r="E34" s="143"/>
      <c r="F34" s="143"/>
      <c r="G34" s="136"/>
      <c r="H34" s="136"/>
      <c r="I34" s="136"/>
      <c r="J34" s="136"/>
      <c r="K34" s="136"/>
      <c r="L34" s="136"/>
      <c r="M34" s="136"/>
      <c r="N34" s="348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</row>
    <row r="35" spans="1:93" s="27" customFormat="1" ht="15.75" customHeight="1">
      <c r="A35" s="136"/>
      <c r="B35" s="13"/>
      <c r="C35" s="13"/>
      <c r="D35" s="143"/>
      <c r="E35" s="143"/>
      <c r="F35" s="143"/>
      <c r="G35" s="136"/>
      <c r="H35" s="136"/>
      <c r="I35" s="136"/>
      <c r="J35" s="136"/>
      <c r="K35" s="136"/>
      <c r="L35" s="136"/>
      <c r="M35" s="136"/>
      <c r="N35" s="348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</row>
    <row r="36" spans="1:93" ht="15.75" customHeight="1">
      <c r="D36" s="143"/>
      <c r="E36" s="143"/>
      <c r="F36" s="143"/>
      <c r="G36" s="136"/>
      <c r="H36" s="136"/>
      <c r="I36" s="136"/>
      <c r="J36" s="136"/>
      <c r="L36" s="136"/>
      <c r="M36" s="136"/>
    </row>
    <row r="37" spans="1:93" ht="15.75" customHeight="1">
      <c r="D37" s="143"/>
      <c r="E37" s="143"/>
      <c r="F37" s="143"/>
      <c r="G37" s="136"/>
      <c r="H37" s="136"/>
      <c r="I37" s="136"/>
      <c r="J37" s="136"/>
      <c r="L37" s="136"/>
      <c r="M37" s="136"/>
    </row>
    <row r="38" spans="1:93" ht="15.75" customHeight="1">
      <c r="D38" s="143"/>
      <c r="E38" s="143"/>
      <c r="F38" s="143"/>
      <c r="G38" s="136"/>
      <c r="H38" s="136"/>
      <c r="I38" s="136"/>
      <c r="J38" s="136"/>
      <c r="L38" s="136"/>
      <c r="M38" s="136"/>
    </row>
    <row r="39" spans="1:93" ht="15.75" customHeight="1">
      <c r="D39" s="143"/>
      <c r="E39" s="143"/>
      <c r="F39" s="143"/>
      <c r="G39" s="136"/>
      <c r="H39" s="136"/>
      <c r="I39" s="136"/>
      <c r="J39" s="136"/>
      <c r="L39" s="136"/>
      <c r="M39" s="136"/>
    </row>
    <row r="40" spans="1:93" ht="15.75" customHeight="1">
      <c r="D40" s="143"/>
      <c r="E40" s="143"/>
      <c r="F40" s="143"/>
      <c r="G40" s="136"/>
      <c r="H40" s="136"/>
      <c r="I40" s="136"/>
      <c r="J40" s="136"/>
      <c r="L40" s="136"/>
      <c r="M40" s="136"/>
    </row>
    <row r="41" spans="1:93" ht="15.75" customHeight="1">
      <c r="D41" s="143"/>
      <c r="E41" s="143"/>
      <c r="F41" s="143"/>
      <c r="G41" s="136"/>
      <c r="H41" s="136"/>
      <c r="I41" s="136"/>
      <c r="J41" s="136"/>
      <c r="L41" s="136"/>
      <c r="M41" s="136"/>
    </row>
    <row r="42" spans="1:93" ht="15.75" customHeight="1">
      <c r="D42" s="143"/>
      <c r="E42" s="143"/>
      <c r="F42" s="143"/>
      <c r="G42" s="136"/>
      <c r="H42" s="136"/>
      <c r="I42" s="136"/>
      <c r="J42" s="136"/>
      <c r="L42" s="136"/>
      <c r="M42" s="136"/>
    </row>
    <row r="43" spans="1:93" ht="15.75" customHeight="1">
      <c r="D43" s="143"/>
      <c r="E43" s="143"/>
      <c r="F43" s="143"/>
      <c r="G43" s="136"/>
      <c r="H43" s="136"/>
      <c r="I43" s="136"/>
      <c r="J43" s="136"/>
      <c r="L43" s="136"/>
      <c r="M43" s="136"/>
    </row>
    <row r="44" spans="1:93" ht="15.75" customHeight="1">
      <c r="D44" s="143"/>
      <c r="E44" s="143"/>
      <c r="F44" s="143"/>
      <c r="G44" s="136"/>
      <c r="H44" s="136"/>
      <c r="I44" s="136"/>
      <c r="J44" s="136"/>
      <c r="L44" s="136"/>
      <c r="M44" s="136"/>
    </row>
    <row r="45" spans="1:93" ht="15.75" customHeight="1">
      <c r="D45" s="143"/>
      <c r="E45" s="143"/>
      <c r="F45" s="143"/>
      <c r="G45" s="136"/>
      <c r="H45" s="136"/>
      <c r="I45" s="136"/>
      <c r="J45" s="136"/>
      <c r="L45" s="136"/>
      <c r="M45" s="136"/>
    </row>
    <row r="46" spans="1:93" ht="15.75" customHeight="1">
      <c r="D46" s="143"/>
      <c r="E46" s="143"/>
      <c r="F46" s="143"/>
      <c r="G46" s="136"/>
      <c r="H46" s="136"/>
      <c r="I46" s="136"/>
      <c r="J46" s="136"/>
      <c r="L46" s="136"/>
      <c r="M46" s="136"/>
    </row>
    <row r="47" spans="1:93" ht="15.75" customHeight="1">
      <c r="D47" s="143"/>
      <c r="E47" s="143"/>
      <c r="F47" s="143"/>
      <c r="G47" s="136"/>
      <c r="H47" s="136"/>
      <c r="I47" s="136"/>
      <c r="J47" s="136"/>
      <c r="L47" s="136"/>
      <c r="M47" s="136"/>
    </row>
    <row r="48" spans="1:93" ht="15.75" customHeight="1">
      <c r="D48" s="143"/>
      <c r="E48" s="143"/>
      <c r="F48" s="143"/>
      <c r="G48" s="136"/>
      <c r="H48" s="136"/>
      <c r="I48" s="136"/>
      <c r="J48" s="136"/>
      <c r="L48" s="136"/>
      <c r="M48" s="136"/>
    </row>
    <row r="49" spans="4:13" ht="15.75" customHeight="1">
      <c r="D49" s="143"/>
      <c r="E49" s="143"/>
      <c r="F49" s="143"/>
      <c r="G49" s="136"/>
      <c r="H49" s="136"/>
      <c r="I49" s="136"/>
      <c r="J49" s="136"/>
      <c r="L49" s="136"/>
      <c r="M49" s="136"/>
    </row>
    <row r="50" spans="4:13" ht="15.75" customHeight="1">
      <c r="D50" s="143"/>
      <c r="E50" s="143"/>
      <c r="F50" s="143"/>
      <c r="G50" s="136"/>
      <c r="H50" s="136"/>
      <c r="I50" s="136"/>
      <c r="J50" s="136"/>
      <c r="L50" s="136"/>
      <c r="M50" s="136"/>
    </row>
    <row r="51" spans="4:13" ht="15.75" customHeight="1">
      <c r="D51" s="143"/>
      <c r="E51" s="143"/>
      <c r="F51" s="143"/>
      <c r="G51" s="136"/>
      <c r="H51" s="136"/>
      <c r="I51" s="136"/>
      <c r="J51" s="136"/>
      <c r="L51" s="136"/>
      <c r="M51" s="136"/>
    </row>
    <row r="52" spans="4:13" ht="15.75" customHeight="1">
      <c r="D52" s="143"/>
      <c r="E52" s="143"/>
      <c r="F52" s="143"/>
      <c r="G52" s="136"/>
      <c r="H52" s="136"/>
      <c r="I52" s="136"/>
      <c r="J52" s="136"/>
      <c r="L52" s="136"/>
      <c r="M52" s="136"/>
    </row>
    <row r="53" spans="4:13" ht="15.75" customHeight="1">
      <c r="D53" s="143"/>
      <c r="E53" s="143"/>
      <c r="F53" s="143"/>
      <c r="G53" s="136"/>
      <c r="H53" s="136"/>
      <c r="I53" s="136"/>
      <c r="J53" s="136"/>
      <c r="L53" s="136"/>
      <c r="M53" s="136"/>
    </row>
    <row r="54" spans="4:13" ht="15.75" customHeight="1">
      <c r="D54" s="143"/>
      <c r="E54" s="143"/>
      <c r="F54" s="143"/>
      <c r="G54" s="136"/>
      <c r="H54" s="136"/>
      <c r="I54" s="136"/>
      <c r="J54" s="136"/>
      <c r="L54" s="136"/>
      <c r="M54" s="136"/>
    </row>
    <row r="55" spans="4:13" ht="15.75" customHeight="1">
      <c r="D55" s="143"/>
      <c r="E55" s="143"/>
      <c r="F55" s="143"/>
      <c r="G55" s="136"/>
      <c r="H55" s="136"/>
      <c r="I55" s="136"/>
      <c r="J55" s="136"/>
      <c r="L55" s="136"/>
      <c r="M55" s="136"/>
    </row>
    <row r="56" spans="4:13" ht="15.75" customHeight="1">
      <c r="D56" s="143"/>
      <c r="E56" s="143"/>
      <c r="F56" s="143"/>
      <c r="G56" s="136"/>
      <c r="H56" s="136"/>
      <c r="I56" s="136"/>
      <c r="J56" s="136"/>
      <c r="L56" s="136"/>
      <c r="M56" s="136"/>
    </row>
    <row r="57" spans="4:13" ht="15.75" customHeight="1">
      <c r="D57" s="143"/>
      <c r="E57" s="143"/>
      <c r="F57" s="143"/>
      <c r="G57" s="136"/>
      <c r="H57" s="136"/>
      <c r="I57" s="136"/>
      <c r="J57" s="136"/>
      <c r="L57" s="136"/>
      <c r="M57" s="136"/>
    </row>
    <row r="58" spans="4:13" ht="15.75" customHeight="1">
      <c r="D58" s="143"/>
      <c r="E58" s="143"/>
      <c r="F58" s="143"/>
      <c r="G58" s="136"/>
      <c r="H58" s="136"/>
      <c r="I58" s="136"/>
      <c r="J58" s="136"/>
      <c r="L58" s="136"/>
      <c r="M58" s="136"/>
    </row>
    <row r="59" spans="4:13" ht="15.75" customHeight="1">
      <c r="D59" s="143"/>
      <c r="E59" s="143"/>
      <c r="F59" s="143"/>
      <c r="G59" s="136"/>
      <c r="H59" s="136"/>
      <c r="I59" s="136"/>
      <c r="J59" s="136"/>
      <c r="L59" s="136"/>
      <c r="M59" s="136"/>
    </row>
    <row r="60" spans="4:13" ht="15.75" customHeight="1">
      <c r="D60" s="143"/>
      <c r="E60" s="143"/>
      <c r="F60" s="143"/>
      <c r="G60" s="136"/>
      <c r="H60" s="136"/>
      <c r="I60" s="136"/>
      <c r="J60" s="136"/>
      <c r="L60" s="136"/>
      <c r="M60" s="136"/>
    </row>
    <row r="61" spans="4:13" ht="15.75" customHeight="1">
      <c r="D61" s="143"/>
      <c r="E61" s="143"/>
      <c r="F61" s="143"/>
      <c r="G61" s="136"/>
      <c r="H61" s="136"/>
      <c r="I61" s="136"/>
      <c r="J61" s="136"/>
      <c r="L61" s="136"/>
      <c r="M61" s="136"/>
    </row>
    <row r="62" spans="4:13" ht="15.75" customHeight="1">
      <c r="D62" s="143"/>
      <c r="E62" s="143"/>
      <c r="F62" s="143"/>
      <c r="G62" s="136"/>
      <c r="H62" s="136"/>
      <c r="I62" s="136"/>
      <c r="J62" s="136"/>
      <c r="L62" s="136"/>
      <c r="M62" s="136"/>
    </row>
    <row r="63" spans="4:13" ht="15.75" customHeight="1">
      <c r="D63" s="143"/>
      <c r="E63" s="143"/>
      <c r="F63" s="143"/>
      <c r="G63" s="136"/>
      <c r="H63" s="136"/>
      <c r="I63" s="136"/>
      <c r="J63" s="136"/>
      <c r="L63" s="136"/>
      <c r="M63" s="136"/>
    </row>
    <row r="64" spans="4:13" ht="15.75" customHeight="1">
      <c r="D64" s="143"/>
      <c r="E64" s="143"/>
      <c r="F64" s="143"/>
      <c r="G64" s="136"/>
      <c r="H64" s="136"/>
      <c r="I64" s="136"/>
      <c r="J64" s="136"/>
      <c r="L64" s="136"/>
      <c r="M64" s="136"/>
    </row>
    <row r="65" spans="4:13" ht="15.75" customHeight="1">
      <c r="D65" s="143"/>
      <c r="E65" s="143"/>
      <c r="F65" s="143"/>
      <c r="G65" s="136"/>
      <c r="H65" s="136"/>
      <c r="I65" s="136"/>
      <c r="J65" s="136"/>
      <c r="L65" s="136"/>
      <c r="M65" s="136"/>
    </row>
    <row r="66" spans="4:13" ht="15.75" customHeight="1">
      <c r="D66" s="143"/>
      <c r="E66" s="143"/>
      <c r="F66" s="143"/>
      <c r="G66" s="136"/>
      <c r="H66" s="136"/>
      <c r="I66" s="136"/>
      <c r="J66" s="136"/>
      <c r="L66" s="136"/>
      <c r="M66" s="136"/>
    </row>
    <row r="67" spans="4:13" ht="15.75" customHeight="1">
      <c r="D67" s="143"/>
      <c r="E67" s="143"/>
      <c r="F67" s="143"/>
      <c r="G67" s="136"/>
      <c r="H67" s="136"/>
      <c r="I67" s="136"/>
      <c r="J67" s="136"/>
      <c r="L67" s="136"/>
      <c r="M67" s="136"/>
    </row>
    <row r="68" spans="4:13" ht="15.75" customHeight="1">
      <c r="D68" s="143"/>
      <c r="E68" s="143"/>
      <c r="F68" s="143"/>
      <c r="G68" s="136"/>
      <c r="H68" s="136"/>
      <c r="I68" s="136"/>
      <c r="J68" s="136"/>
      <c r="L68" s="136"/>
      <c r="M68" s="136"/>
    </row>
    <row r="69" spans="4:13" ht="15.75" customHeight="1">
      <c r="D69" s="143"/>
      <c r="E69" s="143"/>
      <c r="F69" s="143"/>
      <c r="G69" s="136"/>
      <c r="H69" s="136"/>
      <c r="I69" s="136"/>
      <c r="J69" s="136"/>
      <c r="L69" s="136"/>
      <c r="M69" s="136"/>
    </row>
    <row r="70" spans="4:13" ht="15.75" customHeight="1">
      <c r="D70" s="143"/>
      <c r="E70" s="143"/>
      <c r="F70" s="143"/>
      <c r="G70" s="136"/>
      <c r="H70" s="136"/>
      <c r="I70" s="136"/>
      <c r="J70" s="136"/>
      <c r="L70" s="136"/>
      <c r="M70" s="136"/>
    </row>
    <row r="71" spans="4:13" ht="15.75" customHeight="1">
      <c r="D71" s="143"/>
      <c r="E71" s="143"/>
      <c r="F71" s="143"/>
      <c r="G71" s="136"/>
      <c r="H71" s="136"/>
      <c r="I71" s="136"/>
      <c r="J71" s="136"/>
      <c r="L71" s="136"/>
      <c r="M71" s="136"/>
    </row>
    <row r="72" spans="4:13" ht="15.75" customHeight="1">
      <c r="D72" s="143"/>
      <c r="E72" s="143"/>
      <c r="F72" s="143"/>
      <c r="G72" s="136"/>
      <c r="H72" s="136"/>
      <c r="I72" s="136"/>
      <c r="J72" s="136"/>
      <c r="L72" s="136"/>
      <c r="M72" s="136"/>
    </row>
    <row r="73" spans="4:13" ht="15.75" customHeight="1">
      <c r="D73" s="143"/>
      <c r="E73" s="143"/>
      <c r="F73" s="143"/>
      <c r="G73" s="136"/>
      <c r="H73" s="136"/>
      <c r="I73" s="136"/>
      <c r="J73" s="136"/>
      <c r="L73" s="136"/>
      <c r="M73" s="136"/>
    </row>
    <row r="74" spans="4:13" ht="15.75" customHeight="1">
      <c r="D74" s="143"/>
      <c r="E74" s="143"/>
      <c r="F74" s="143"/>
      <c r="G74" s="136"/>
      <c r="H74" s="136"/>
      <c r="I74" s="136"/>
      <c r="J74" s="136"/>
      <c r="L74" s="136"/>
      <c r="M74" s="136"/>
    </row>
    <row r="75" spans="4:13" ht="15.75" customHeight="1">
      <c r="D75" s="143"/>
      <c r="E75" s="143"/>
      <c r="F75" s="143"/>
      <c r="G75" s="136"/>
      <c r="H75" s="136"/>
      <c r="I75" s="136"/>
      <c r="J75" s="136"/>
      <c r="L75" s="136"/>
      <c r="M75" s="136"/>
    </row>
    <row r="76" spans="4:13" ht="15.75" customHeight="1">
      <c r="D76" s="143"/>
      <c r="E76" s="143"/>
      <c r="F76" s="143"/>
      <c r="G76" s="136"/>
      <c r="H76" s="136"/>
      <c r="I76" s="136"/>
      <c r="J76" s="136"/>
      <c r="L76" s="136"/>
      <c r="M76" s="136"/>
    </row>
    <row r="77" spans="4:13" ht="15.75" customHeight="1">
      <c r="D77" s="143"/>
      <c r="E77" s="143"/>
      <c r="F77" s="143"/>
      <c r="G77" s="136"/>
      <c r="H77" s="136"/>
      <c r="I77" s="136"/>
      <c r="J77" s="136"/>
      <c r="L77" s="136"/>
      <c r="M77" s="136"/>
    </row>
    <row r="78" spans="4:13" ht="15.75" customHeight="1">
      <c r="D78" s="143"/>
      <c r="E78" s="143"/>
      <c r="F78" s="143"/>
      <c r="G78" s="136"/>
      <c r="H78" s="136"/>
      <c r="I78" s="136"/>
      <c r="J78" s="136"/>
      <c r="L78" s="136"/>
      <c r="M78" s="136"/>
    </row>
    <row r="79" spans="4:13" ht="15.75" customHeight="1">
      <c r="D79" s="143"/>
      <c r="E79" s="143"/>
      <c r="F79" s="143"/>
      <c r="G79" s="136"/>
      <c r="H79" s="136"/>
      <c r="I79" s="136"/>
      <c r="J79" s="136"/>
      <c r="L79" s="136"/>
      <c r="M79" s="136"/>
    </row>
    <row r="80" spans="4:13" ht="15.75" customHeight="1">
      <c r="D80" s="143"/>
      <c r="E80" s="143"/>
      <c r="F80" s="143"/>
      <c r="G80" s="136"/>
      <c r="H80" s="136"/>
      <c r="I80" s="136"/>
      <c r="J80" s="136"/>
      <c r="L80" s="136"/>
      <c r="M80" s="136"/>
    </row>
    <row r="81" spans="2:14" ht="15.75" customHeight="1">
      <c r="D81" s="143"/>
      <c r="E81" s="143"/>
      <c r="F81" s="143"/>
      <c r="G81" s="136"/>
      <c r="H81" s="136"/>
      <c r="I81" s="136"/>
      <c r="J81" s="136"/>
      <c r="L81" s="136"/>
      <c r="M81" s="136"/>
    </row>
    <row r="82" spans="2:14" ht="15.75" customHeight="1">
      <c r="D82" s="143"/>
      <c r="E82" s="143"/>
      <c r="F82" s="143"/>
      <c r="G82" s="136"/>
      <c r="H82" s="136"/>
      <c r="I82" s="136"/>
      <c r="J82" s="136"/>
      <c r="L82" s="136"/>
      <c r="M82" s="136"/>
    </row>
    <row r="83" spans="2:14" ht="15.75" customHeight="1">
      <c r="D83" s="143"/>
      <c r="E83" s="143"/>
      <c r="F83" s="143"/>
      <c r="G83" s="136"/>
      <c r="H83" s="136"/>
      <c r="I83" s="136"/>
      <c r="J83" s="136"/>
      <c r="L83" s="136"/>
      <c r="M83" s="136"/>
    </row>
    <row r="84" spans="2:14" ht="15.75" customHeight="1">
      <c r="D84" s="143"/>
      <c r="E84" s="143"/>
      <c r="F84" s="143"/>
      <c r="G84" s="136"/>
      <c r="H84" s="136"/>
      <c r="I84" s="136"/>
      <c r="J84" s="136"/>
      <c r="L84" s="136"/>
      <c r="M84" s="136"/>
    </row>
    <row r="85" spans="2:14" ht="15.75" customHeight="1">
      <c r="B85" s="233"/>
      <c r="C85" s="233"/>
      <c r="D85" s="234"/>
      <c r="E85" s="234"/>
      <c r="F85" s="234"/>
      <c r="G85" s="233"/>
      <c r="H85" s="233"/>
      <c r="I85" s="233"/>
      <c r="J85" s="233"/>
      <c r="K85" s="233"/>
      <c r="L85" s="233"/>
      <c r="M85" s="233"/>
      <c r="N85" s="233"/>
    </row>
    <row r="86" spans="2:14" ht="15.75" customHeight="1">
      <c r="B86" s="233"/>
      <c r="C86" s="233"/>
      <c r="D86" s="234"/>
      <c r="E86" s="234"/>
      <c r="F86" s="234"/>
      <c r="G86" s="233"/>
      <c r="H86" s="233"/>
      <c r="I86" s="233"/>
      <c r="J86" s="233"/>
      <c r="K86" s="233"/>
      <c r="L86" s="233"/>
      <c r="M86" s="233"/>
      <c r="N86" s="233"/>
    </row>
    <row r="87" spans="2:14" ht="15.75" customHeight="1">
      <c r="B87" s="233"/>
      <c r="C87" s="233"/>
      <c r="D87" s="234"/>
      <c r="E87" s="234"/>
      <c r="F87" s="234"/>
      <c r="G87" s="233"/>
      <c r="H87" s="233"/>
      <c r="I87" s="233"/>
      <c r="J87" s="233"/>
      <c r="K87" s="233"/>
      <c r="L87" s="233"/>
      <c r="M87" s="233"/>
      <c r="N87" s="233"/>
    </row>
    <row r="88" spans="2:14" ht="15.75" customHeight="1">
      <c r="B88" s="233"/>
      <c r="C88" s="233"/>
      <c r="D88" s="234"/>
      <c r="E88" s="234"/>
      <c r="F88" s="234"/>
      <c r="G88" s="233"/>
      <c r="H88" s="233"/>
      <c r="I88" s="233"/>
      <c r="J88" s="233"/>
      <c r="K88" s="233"/>
      <c r="L88" s="233"/>
      <c r="M88" s="233"/>
      <c r="N88" s="233"/>
    </row>
    <row r="89" spans="2:14" ht="15.75" customHeight="1">
      <c r="B89" s="233"/>
      <c r="C89" s="233"/>
      <c r="D89" s="234"/>
      <c r="E89" s="234"/>
      <c r="F89" s="234"/>
      <c r="G89" s="233"/>
      <c r="H89" s="233"/>
      <c r="I89" s="233"/>
      <c r="J89" s="233"/>
      <c r="K89" s="233"/>
      <c r="L89" s="233"/>
      <c r="M89" s="233"/>
      <c r="N89" s="233"/>
    </row>
    <row r="90" spans="2:14" ht="15.75" customHeight="1">
      <c r="B90" s="233"/>
      <c r="C90" s="233"/>
      <c r="D90" s="234"/>
      <c r="E90" s="234"/>
      <c r="F90" s="234"/>
      <c r="G90" s="233"/>
      <c r="H90" s="233"/>
      <c r="I90" s="233"/>
      <c r="J90" s="233"/>
      <c r="K90" s="233"/>
      <c r="L90" s="233"/>
      <c r="M90" s="233"/>
      <c r="N90" s="233"/>
    </row>
    <row r="91" spans="2:14" ht="15.75" customHeight="1">
      <c r="B91" s="233"/>
      <c r="C91" s="233"/>
      <c r="D91" s="234"/>
      <c r="E91" s="234"/>
      <c r="F91" s="234"/>
      <c r="G91" s="233"/>
      <c r="H91" s="233"/>
      <c r="I91" s="233"/>
      <c r="J91" s="233"/>
      <c r="K91" s="233"/>
      <c r="L91" s="233"/>
      <c r="M91" s="233"/>
      <c r="N91" s="233"/>
    </row>
    <row r="92" spans="2:14" ht="15.75" customHeight="1">
      <c r="B92" s="233"/>
      <c r="C92" s="233"/>
      <c r="D92" s="234"/>
      <c r="E92" s="234"/>
      <c r="F92" s="234"/>
      <c r="G92" s="233"/>
      <c r="H92" s="233"/>
      <c r="I92" s="233"/>
      <c r="J92" s="233"/>
      <c r="K92" s="233"/>
      <c r="L92" s="233"/>
      <c r="M92" s="233"/>
      <c r="N92" s="233"/>
    </row>
    <row r="93" spans="2:14" ht="15.75" customHeight="1">
      <c r="B93" s="233"/>
      <c r="C93" s="233"/>
      <c r="D93" s="234"/>
      <c r="E93" s="234"/>
      <c r="F93" s="234"/>
      <c r="G93" s="233"/>
      <c r="H93" s="233"/>
      <c r="I93" s="233"/>
      <c r="J93" s="233"/>
      <c r="K93" s="233"/>
      <c r="L93" s="233"/>
      <c r="M93" s="233"/>
      <c r="N93" s="233"/>
    </row>
    <row r="94" spans="2:14" ht="15.75" customHeight="1">
      <c r="B94" s="233"/>
      <c r="C94" s="233"/>
      <c r="D94" s="234"/>
      <c r="E94" s="234"/>
      <c r="F94" s="234"/>
      <c r="G94" s="233"/>
      <c r="H94" s="233"/>
      <c r="I94" s="233"/>
      <c r="J94" s="233"/>
      <c r="K94" s="233"/>
      <c r="L94" s="233"/>
      <c r="M94" s="233"/>
      <c r="N94" s="233"/>
    </row>
    <row r="95" spans="2:14" ht="15.75" customHeight="1">
      <c r="B95" s="233"/>
      <c r="C95" s="233"/>
      <c r="D95" s="234"/>
      <c r="E95" s="234"/>
      <c r="F95" s="234"/>
      <c r="G95" s="233"/>
      <c r="H95" s="233"/>
      <c r="I95" s="233"/>
      <c r="J95" s="233"/>
      <c r="K95" s="233"/>
      <c r="L95" s="233"/>
      <c r="M95" s="233"/>
      <c r="N95" s="233"/>
    </row>
    <row r="96" spans="2:14" ht="15.75" customHeight="1">
      <c r="B96" s="233"/>
      <c r="C96" s="233"/>
      <c r="D96" s="234"/>
      <c r="E96" s="234"/>
      <c r="F96" s="234"/>
      <c r="G96" s="233"/>
      <c r="H96" s="233"/>
      <c r="I96" s="233"/>
      <c r="J96" s="233"/>
      <c r="K96" s="233"/>
      <c r="L96" s="233"/>
      <c r="M96" s="233"/>
      <c r="N96" s="233"/>
    </row>
    <row r="97" spans="2:14" ht="15.75" customHeight="1">
      <c r="B97" s="233"/>
      <c r="C97" s="233"/>
      <c r="D97" s="234"/>
      <c r="E97" s="234"/>
      <c r="F97" s="234"/>
      <c r="G97" s="233"/>
      <c r="H97" s="233"/>
      <c r="I97" s="233"/>
      <c r="J97" s="233"/>
      <c r="K97" s="233"/>
      <c r="L97" s="233"/>
      <c r="M97" s="233"/>
      <c r="N97" s="233"/>
    </row>
    <row r="98" spans="2:14" ht="15.75" customHeight="1">
      <c r="B98" s="233"/>
      <c r="C98" s="233"/>
      <c r="D98" s="234"/>
      <c r="E98" s="234"/>
      <c r="F98" s="234"/>
      <c r="G98" s="233"/>
      <c r="H98" s="233"/>
      <c r="I98" s="233"/>
      <c r="J98" s="233"/>
      <c r="K98" s="233"/>
      <c r="L98" s="233"/>
      <c r="M98" s="233"/>
      <c r="N98" s="233"/>
    </row>
    <row r="99" spans="2:14" ht="15.75" customHeight="1">
      <c r="B99" s="233"/>
      <c r="C99" s="233"/>
      <c r="D99" s="234"/>
      <c r="E99" s="234"/>
      <c r="F99" s="234"/>
      <c r="G99" s="233"/>
      <c r="H99" s="233"/>
      <c r="I99" s="233"/>
      <c r="J99" s="233"/>
      <c r="K99" s="233"/>
      <c r="L99" s="233"/>
      <c r="M99" s="233"/>
      <c r="N99" s="233"/>
    </row>
    <row r="100" spans="2:14" ht="15.75" customHeight="1">
      <c r="B100" s="233"/>
      <c r="C100" s="233"/>
      <c r="D100" s="234"/>
      <c r="E100" s="234"/>
      <c r="F100" s="234"/>
      <c r="G100" s="233"/>
      <c r="H100" s="233"/>
      <c r="I100" s="233"/>
      <c r="J100" s="233"/>
      <c r="K100" s="233"/>
      <c r="L100" s="233"/>
      <c r="M100" s="233"/>
      <c r="N100" s="233"/>
    </row>
    <row r="101" spans="2:14" ht="15.75" customHeight="1">
      <c r="B101" s="233"/>
      <c r="C101" s="233"/>
      <c r="D101" s="234"/>
      <c r="E101" s="234"/>
      <c r="F101" s="234"/>
      <c r="G101" s="233"/>
      <c r="H101" s="233"/>
      <c r="I101" s="233"/>
      <c r="J101" s="233"/>
      <c r="K101" s="233"/>
      <c r="L101" s="233"/>
      <c r="M101" s="233"/>
      <c r="N101" s="233"/>
    </row>
    <row r="102" spans="2:14" ht="15.75" customHeight="1">
      <c r="B102" s="233"/>
      <c r="C102" s="233"/>
      <c r="D102" s="234"/>
      <c r="E102" s="234"/>
      <c r="F102" s="234"/>
      <c r="G102" s="233"/>
      <c r="H102" s="233"/>
      <c r="I102" s="233"/>
      <c r="J102" s="233"/>
      <c r="K102" s="233"/>
      <c r="L102" s="233"/>
      <c r="M102" s="233"/>
      <c r="N102" s="233"/>
    </row>
    <row r="103" spans="2:14" ht="15.75" customHeight="1">
      <c r="B103" s="233"/>
      <c r="C103" s="233"/>
      <c r="D103" s="234"/>
      <c r="E103" s="234"/>
      <c r="F103" s="234"/>
      <c r="G103" s="233"/>
      <c r="H103" s="233"/>
      <c r="I103" s="233"/>
      <c r="J103" s="233"/>
      <c r="K103" s="233"/>
      <c r="L103" s="233"/>
      <c r="M103" s="233"/>
      <c r="N103" s="233"/>
    </row>
    <row r="104" spans="2:14" ht="15.75" customHeight="1">
      <c r="B104" s="233"/>
      <c r="C104" s="233"/>
      <c r="D104" s="234"/>
      <c r="E104" s="234"/>
      <c r="F104" s="234"/>
      <c r="G104" s="233"/>
      <c r="H104" s="233"/>
      <c r="I104" s="233"/>
      <c r="J104" s="233"/>
      <c r="K104" s="233"/>
      <c r="L104" s="233"/>
      <c r="M104" s="233"/>
      <c r="N104" s="233"/>
    </row>
    <row r="105" spans="2:14" ht="15.75" customHeight="1">
      <c r="B105" s="233"/>
      <c r="C105" s="233"/>
      <c r="D105" s="234"/>
      <c r="E105" s="234"/>
      <c r="F105" s="234"/>
      <c r="G105" s="233"/>
      <c r="H105" s="233"/>
      <c r="I105" s="233"/>
      <c r="J105" s="233"/>
      <c r="K105" s="233"/>
      <c r="L105" s="233"/>
      <c r="M105" s="233"/>
      <c r="N105" s="233"/>
    </row>
    <row r="106" spans="2:14" ht="15.75" customHeight="1">
      <c r="B106" s="233"/>
      <c r="C106" s="233"/>
      <c r="D106" s="234"/>
      <c r="E106" s="234"/>
      <c r="F106" s="234"/>
      <c r="G106" s="233"/>
      <c r="H106" s="233"/>
      <c r="I106" s="233"/>
      <c r="J106" s="233"/>
      <c r="K106" s="233"/>
      <c r="L106" s="233"/>
      <c r="M106" s="233"/>
      <c r="N106" s="233"/>
    </row>
    <row r="107" spans="2:14" ht="15.75" customHeight="1">
      <c r="B107" s="233"/>
      <c r="C107" s="233"/>
      <c r="D107" s="234"/>
      <c r="E107" s="234"/>
      <c r="F107" s="234"/>
      <c r="G107" s="233"/>
      <c r="H107" s="233"/>
      <c r="I107" s="233"/>
      <c r="J107" s="233"/>
      <c r="K107" s="233"/>
      <c r="L107" s="233"/>
      <c r="M107" s="233"/>
      <c r="N107" s="233"/>
    </row>
    <row r="108" spans="2:14" ht="15.75" customHeight="1">
      <c r="B108" s="233"/>
      <c r="C108" s="233"/>
      <c r="D108" s="234"/>
      <c r="E108" s="234"/>
      <c r="F108" s="234"/>
      <c r="G108" s="233"/>
      <c r="H108" s="233"/>
      <c r="I108" s="233"/>
      <c r="J108" s="233"/>
      <c r="K108" s="233"/>
      <c r="L108" s="233"/>
      <c r="M108" s="233"/>
      <c r="N108" s="233"/>
    </row>
    <row r="109" spans="2:14" ht="15.75" customHeight="1">
      <c r="B109" s="233"/>
      <c r="C109" s="233"/>
      <c r="D109" s="234"/>
      <c r="E109" s="234"/>
      <c r="F109" s="234"/>
      <c r="G109" s="233"/>
      <c r="H109" s="233"/>
      <c r="I109" s="233"/>
      <c r="J109" s="233"/>
      <c r="K109" s="233"/>
      <c r="L109" s="233"/>
      <c r="M109" s="233"/>
      <c r="N109" s="233"/>
    </row>
    <row r="110" spans="2:14" ht="15.75" customHeight="1">
      <c r="B110" s="233"/>
      <c r="C110" s="233"/>
      <c r="D110" s="234"/>
      <c r="E110" s="234"/>
      <c r="F110" s="234"/>
      <c r="G110" s="233"/>
      <c r="H110" s="233"/>
      <c r="I110" s="233"/>
      <c r="J110" s="233"/>
      <c r="K110" s="233"/>
      <c r="L110" s="233"/>
      <c r="M110" s="233"/>
      <c r="N110" s="233"/>
    </row>
    <row r="111" spans="2:14" ht="15.75" customHeight="1">
      <c r="B111" s="233"/>
      <c r="C111" s="233"/>
      <c r="D111" s="234"/>
      <c r="E111" s="234"/>
      <c r="F111" s="234"/>
      <c r="G111" s="233"/>
      <c r="H111" s="233"/>
      <c r="I111" s="233"/>
      <c r="J111" s="233"/>
      <c r="K111" s="233"/>
      <c r="L111" s="233"/>
      <c r="M111" s="233"/>
      <c r="N111" s="233"/>
    </row>
    <row r="112" spans="2:14" ht="15.75" customHeight="1">
      <c r="B112" s="233"/>
      <c r="C112" s="233"/>
      <c r="D112" s="234"/>
      <c r="E112" s="234"/>
      <c r="F112" s="234"/>
      <c r="G112" s="233"/>
      <c r="H112" s="233"/>
      <c r="I112" s="233"/>
      <c r="J112" s="233"/>
      <c r="K112" s="233"/>
      <c r="L112" s="233"/>
      <c r="M112" s="233"/>
      <c r="N112" s="233"/>
    </row>
    <row r="113" spans="2:14" ht="15.75" customHeight="1">
      <c r="B113" s="233"/>
      <c r="C113" s="233"/>
      <c r="D113" s="234"/>
      <c r="E113" s="234"/>
      <c r="F113" s="234"/>
      <c r="G113" s="233"/>
      <c r="H113" s="233"/>
      <c r="I113" s="233"/>
      <c r="J113" s="233"/>
      <c r="K113" s="233"/>
      <c r="L113" s="233"/>
      <c r="M113" s="233"/>
      <c r="N113" s="233"/>
    </row>
    <row r="114" spans="2:14" ht="15.75" customHeight="1">
      <c r="B114" s="233"/>
      <c r="C114" s="233"/>
      <c r="D114" s="234"/>
      <c r="E114" s="234"/>
      <c r="F114" s="234"/>
      <c r="G114" s="233"/>
      <c r="H114" s="233"/>
      <c r="I114" s="233"/>
      <c r="J114" s="233"/>
      <c r="K114" s="233"/>
      <c r="L114" s="233"/>
      <c r="M114" s="233"/>
      <c r="N114" s="233"/>
    </row>
    <row r="115" spans="2:14" ht="15.75" customHeight="1">
      <c r="B115" s="233"/>
      <c r="C115" s="233"/>
      <c r="D115" s="234"/>
      <c r="E115" s="234"/>
      <c r="F115" s="234"/>
      <c r="G115" s="233"/>
      <c r="H115" s="233"/>
      <c r="I115" s="233"/>
      <c r="J115" s="233"/>
      <c r="K115" s="233"/>
      <c r="L115" s="233"/>
      <c r="M115" s="233"/>
      <c r="N115" s="233"/>
    </row>
    <row r="116" spans="2:14" ht="15.75" customHeight="1">
      <c r="B116" s="233"/>
      <c r="C116" s="233"/>
      <c r="D116" s="234"/>
      <c r="E116" s="234"/>
      <c r="F116" s="234"/>
      <c r="G116" s="233"/>
      <c r="H116" s="233"/>
      <c r="I116" s="233"/>
      <c r="J116" s="233"/>
      <c r="K116" s="233"/>
      <c r="L116" s="233"/>
      <c r="M116" s="233"/>
      <c r="N116" s="233"/>
    </row>
    <row r="117" spans="2:14" ht="15.75" customHeight="1">
      <c r="B117" s="233"/>
      <c r="C117" s="233"/>
      <c r="D117" s="234"/>
      <c r="E117" s="234"/>
      <c r="F117" s="234"/>
      <c r="G117" s="233"/>
      <c r="H117" s="233"/>
      <c r="I117" s="233"/>
      <c r="J117" s="233"/>
      <c r="K117" s="233"/>
      <c r="L117" s="233"/>
      <c r="M117" s="233"/>
      <c r="N117" s="233"/>
    </row>
    <row r="118" spans="2:14" ht="15.75" customHeight="1">
      <c r="B118" s="136"/>
      <c r="C118" s="136"/>
      <c r="D118" s="143"/>
      <c r="E118" s="143"/>
      <c r="F118" s="143"/>
      <c r="G118" s="136"/>
      <c r="H118" s="136"/>
      <c r="I118" s="136"/>
      <c r="J118" s="136"/>
      <c r="L118" s="136"/>
      <c r="M118" s="136"/>
    </row>
    <row r="119" spans="2:14" ht="15.75" customHeight="1">
      <c r="B119" s="136"/>
      <c r="C119" s="136"/>
      <c r="D119" s="143"/>
      <c r="E119" s="143"/>
      <c r="F119" s="143"/>
      <c r="G119" s="136"/>
      <c r="H119" s="136"/>
      <c r="I119" s="136"/>
      <c r="J119" s="136"/>
      <c r="L119" s="136"/>
      <c r="M119" s="136"/>
    </row>
    <row r="120" spans="2:14" ht="15.75" customHeight="1">
      <c r="B120" s="136"/>
      <c r="C120" s="136"/>
      <c r="D120" s="143"/>
      <c r="E120" s="143"/>
      <c r="F120" s="143"/>
      <c r="G120" s="136"/>
      <c r="H120" s="136"/>
      <c r="I120" s="136"/>
      <c r="J120" s="136"/>
      <c r="L120" s="136"/>
      <c r="M120" s="136"/>
    </row>
    <row r="121" spans="2:14" ht="15.75" customHeight="1">
      <c r="B121" s="136"/>
      <c r="C121" s="136"/>
      <c r="D121" s="143"/>
      <c r="E121" s="143"/>
      <c r="F121" s="143"/>
      <c r="G121" s="136"/>
      <c r="H121" s="136"/>
      <c r="I121" s="136"/>
      <c r="J121" s="136"/>
      <c r="L121" s="136"/>
      <c r="M121" s="136"/>
    </row>
    <row r="122" spans="2:14" ht="15.75" customHeight="1">
      <c r="B122" s="136"/>
      <c r="C122" s="136"/>
      <c r="D122" s="143"/>
      <c r="E122" s="143"/>
      <c r="F122" s="143"/>
      <c r="G122" s="136"/>
      <c r="H122" s="136"/>
      <c r="I122" s="136"/>
      <c r="J122" s="136"/>
      <c r="L122" s="136"/>
      <c r="M122" s="136"/>
    </row>
    <row r="123" spans="2:14" ht="15.75" customHeight="1">
      <c r="B123" s="136"/>
      <c r="C123" s="136"/>
      <c r="D123" s="143"/>
      <c r="E123" s="143"/>
      <c r="F123" s="143"/>
      <c r="G123" s="136"/>
      <c r="H123" s="136"/>
      <c r="I123" s="136"/>
      <c r="J123" s="136"/>
      <c r="L123" s="136"/>
      <c r="M123" s="136"/>
    </row>
    <row r="124" spans="2:14" ht="15.75" customHeight="1">
      <c r="B124" s="136"/>
      <c r="C124" s="136"/>
      <c r="D124" s="143"/>
      <c r="E124" s="143"/>
      <c r="F124" s="143"/>
      <c r="G124" s="136"/>
      <c r="H124" s="136"/>
      <c r="I124" s="136"/>
      <c r="J124" s="136"/>
      <c r="L124" s="136"/>
      <c r="M124" s="136"/>
    </row>
    <row r="125" spans="2:14" ht="15.75" customHeight="1">
      <c r="B125" s="136"/>
      <c r="C125" s="136"/>
      <c r="D125" s="143"/>
      <c r="E125" s="143"/>
      <c r="F125" s="143"/>
      <c r="G125" s="136"/>
      <c r="H125" s="136"/>
      <c r="I125" s="136"/>
      <c r="J125" s="136"/>
      <c r="L125" s="136"/>
      <c r="M125" s="136"/>
    </row>
    <row r="126" spans="2:14" ht="15.75" customHeight="1">
      <c r="B126" s="136"/>
      <c r="C126" s="136"/>
      <c r="D126" s="143"/>
      <c r="E126" s="143"/>
      <c r="F126" s="143"/>
      <c r="G126" s="136"/>
      <c r="H126" s="136"/>
      <c r="I126" s="136"/>
      <c r="J126" s="136"/>
      <c r="L126" s="136"/>
      <c r="M126" s="136"/>
    </row>
    <row r="127" spans="2:14" ht="15.75" customHeight="1">
      <c r="B127" s="136"/>
      <c r="C127" s="136"/>
      <c r="D127" s="143"/>
      <c r="E127" s="143"/>
      <c r="F127" s="143"/>
      <c r="G127" s="136"/>
      <c r="H127" s="136"/>
      <c r="I127" s="136"/>
      <c r="J127" s="136"/>
      <c r="L127" s="136"/>
      <c r="M127" s="136"/>
    </row>
    <row r="128" spans="2:14" ht="15.75" customHeight="1">
      <c r="B128" s="136"/>
      <c r="C128" s="136"/>
      <c r="D128" s="143"/>
      <c r="E128" s="143"/>
      <c r="F128" s="143"/>
      <c r="G128" s="136"/>
      <c r="H128" s="136"/>
      <c r="I128" s="136"/>
      <c r="J128" s="136"/>
      <c r="L128" s="136"/>
      <c r="M128" s="136"/>
    </row>
    <row r="129" spans="2:13" ht="15.75" customHeight="1">
      <c r="B129" s="136"/>
      <c r="C129" s="136"/>
      <c r="D129" s="143"/>
      <c r="E129" s="143"/>
      <c r="F129" s="143"/>
      <c r="G129" s="136"/>
      <c r="H129" s="136"/>
      <c r="I129" s="136"/>
      <c r="J129" s="136"/>
      <c r="L129" s="136"/>
      <c r="M129" s="136"/>
    </row>
    <row r="130" spans="2:13" ht="15.75" customHeight="1">
      <c r="B130" s="136"/>
      <c r="C130" s="136"/>
      <c r="D130" s="143"/>
      <c r="E130" s="143"/>
      <c r="F130" s="143"/>
      <c r="G130" s="136"/>
      <c r="H130" s="136"/>
      <c r="I130" s="136"/>
      <c r="J130" s="136"/>
      <c r="L130" s="136"/>
      <c r="M130" s="136"/>
    </row>
    <row r="131" spans="2:13" ht="15.75" customHeight="1">
      <c r="B131" s="136"/>
      <c r="C131" s="136"/>
      <c r="D131" s="143"/>
      <c r="E131" s="143"/>
      <c r="F131" s="143"/>
      <c r="G131" s="136"/>
      <c r="H131" s="136"/>
      <c r="I131" s="136"/>
      <c r="J131" s="136"/>
      <c r="L131" s="136"/>
      <c r="M131" s="136"/>
    </row>
    <row r="132" spans="2:13" ht="15.75" customHeight="1">
      <c r="B132" s="136"/>
      <c r="C132" s="136"/>
      <c r="D132" s="143"/>
      <c r="E132" s="143"/>
      <c r="F132" s="143"/>
      <c r="G132" s="136"/>
      <c r="H132" s="136"/>
      <c r="I132" s="136"/>
      <c r="J132" s="136"/>
      <c r="L132" s="136"/>
      <c r="M132" s="136"/>
    </row>
    <row r="133" spans="2:13" ht="15.75" customHeight="1">
      <c r="D133" s="143"/>
      <c r="E133" s="143"/>
      <c r="F133" s="143"/>
      <c r="G133" s="136"/>
      <c r="H133" s="136"/>
      <c r="I133" s="136"/>
      <c r="J133" s="136"/>
      <c r="L133" s="136"/>
      <c r="M133" s="136"/>
    </row>
    <row r="134" spans="2:13" ht="15.75" customHeight="1">
      <c r="D134" s="143"/>
      <c r="E134" s="143"/>
      <c r="F134" s="143"/>
      <c r="G134" s="136"/>
      <c r="H134" s="136"/>
      <c r="I134" s="136"/>
      <c r="J134" s="136"/>
      <c r="L134" s="136"/>
      <c r="M134" s="136"/>
    </row>
    <row r="135" spans="2:13" ht="15.75" customHeight="1">
      <c r="D135" s="143"/>
      <c r="E135" s="143"/>
      <c r="F135" s="143"/>
      <c r="G135" s="136"/>
      <c r="H135" s="136"/>
      <c r="I135" s="136"/>
      <c r="J135" s="136"/>
      <c r="L135" s="136"/>
      <c r="M135" s="136"/>
    </row>
    <row r="136" spans="2:13" ht="15.75" customHeight="1">
      <c r="D136" s="143"/>
      <c r="E136" s="143"/>
      <c r="F136" s="143"/>
      <c r="G136" s="136"/>
      <c r="H136" s="136"/>
      <c r="I136" s="136"/>
      <c r="J136" s="136"/>
      <c r="L136" s="136"/>
      <c r="M136" s="136"/>
    </row>
    <row r="137" spans="2:13" ht="15.75" customHeight="1">
      <c r="D137" s="143"/>
      <c r="E137" s="143"/>
      <c r="F137" s="143"/>
      <c r="G137" s="136"/>
      <c r="H137" s="136"/>
      <c r="I137" s="136"/>
      <c r="J137" s="136"/>
      <c r="L137" s="136"/>
      <c r="M137" s="136"/>
    </row>
    <row r="138" spans="2:13" ht="15.75" customHeight="1">
      <c r="D138" s="143"/>
      <c r="E138" s="143"/>
      <c r="F138" s="143"/>
      <c r="G138" s="136"/>
      <c r="H138" s="136"/>
      <c r="I138" s="136"/>
      <c r="J138" s="136"/>
      <c r="L138" s="136"/>
      <c r="M138" s="136"/>
    </row>
    <row r="139" spans="2:13" ht="15.75" customHeight="1">
      <c r="D139" s="143"/>
      <c r="E139" s="143"/>
      <c r="F139" s="143"/>
      <c r="G139" s="136"/>
      <c r="H139" s="136"/>
      <c r="I139" s="136"/>
      <c r="J139" s="136"/>
      <c r="L139" s="136"/>
      <c r="M139" s="136"/>
    </row>
    <row r="140" spans="2:13" ht="15.75" customHeight="1">
      <c r="D140" s="143"/>
      <c r="E140" s="143"/>
      <c r="F140" s="143"/>
      <c r="G140" s="136"/>
      <c r="H140" s="136"/>
      <c r="I140" s="136"/>
      <c r="J140" s="136"/>
      <c r="L140" s="136"/>
      <c r="M140" s="136"/>
    </row>
    <row r="141" spans="2:13" ht="15.75" customHeight="1">
      <c r="D141" s="143"/>
      <c r="E141" s="143"/>
      <c r="F141" s="143"/>
      <c r="G141" s="136"/>
      <c r="H141" s="136"/>
      <c r="I141" s="136"/>
      <c r="J141" s="136"/>
      <c r="L141" s="136"/>
      <c r="M141" s="136"/>
    </row>
    <row r="142" spans="2:13" ht="15.75" customHeight="1">
      <c r="D142" s="143"/>
      <c r="E142" s="143"/>
      <c r="F142" s="143"/>
      <c r="G142" s="136"/>
      <c r="H142" s="136"/>
      <c r="I142" s="136"/>
      <c r="J142" s="136"/>
      <c r="L142" s="136"/>
      <c r="M142" s="136"/>
    </row>
    <row r="143" spans="2:13" ht="15.75" customHeight="1">
      <c r="D143" s="143"/>
      <c r="E143" s="143"/>
      <c r="F143" s="143"/>
      <c r="G143" s="136"/>
      <c r="H143" s="136"/>
      <c r="I143" s="136"/>
      <c r="J143" s="136"/>
      <c r="L143" s="136"/>
      <c r="M143" s="136"/>
    </row>
    <row r="144" spans="2:13" ht="15.75" customHeight="1">
      <c r="D144" s="143"/>
      <c r="E144" s="143"/>
      <c r="F144" s="143"/>
      <c r="G144" s="136"/>
      <c r="H144" s="136"/>
      <c r="I144" s="136"/>
      <c r="J144" s="136"/>
      <c r="L144" s="136"/>
      <c r="M144" s="136"/>
    </row>
    <row r="145" spans="4:13" ht="15.75" customHeight="1">
      <c r="D145" s="143"/>
      <c r="E145" s="143"/>
      <c r="F145" s="143"/>
      <c r="G145" s="136"/>
      <c r="H145" s="136"/>
      <c r="I145" s="136"/>
      <c r="J145" s="136"/>
      <c r="L145" s="136"/>
      <c r="M145" s="136"/>
    </row>
    <row r="146" spans="4:13" ht="15.75" customHeight="1">
      <c r="D146" s="143"/>
      <c r="E146" s="143"/>
      <c r="F146" s="143"/>
      <c r="G146" s="136"/>
      <c r="H146" s="136"/>
      <c r="I146" s="136"/>
      <c r="J146" s="136"/>
      <c r="L146" s="136"/>
      <c r="M146" s="136"/>
    </row>
    <row r="147" spans="4:13" ht="15.75" customHeight="1">
      <c r="D147" s="143"/>
      <c r="E147" s="143"/>
      <c r="F147" s="143"/>
      <c r="G147" s="136"/>
      <c r="H147" s="136"/>
      <c r="I147" s="136"/>
      <c r="J147" s="136"/>
      <c r="L147" s="136"/>
      <c r="M147" s="136"/>
    </row>
    <row r="148" spans="4:13" ht="15.75" customHeight="1">
      <c r="D148" s="143"/>
      <c r="E148" s="143"/>
      <c r="F148" s="143"/>
      <c r="G148" s="136"/>
      <c r="H148" s="136"/>
      <c r="I148" s="136"/>
      <c r="J148" s="136"/>
      <c r="L148" s="136"/>
      <c r="M148" s="136"/>
    </row>
    <row r="149" spans="4:13" ht="15.75" customHeight="1">
      <c r="D149" s="143"/>
      <c r="E149" s="143"/>
      <c r="F149" s="143"/>
      <c r="G149" s="136"/>
      <c r="H149" s="136"/>
      <c r="I149" s="136"/>
      <c r="J149" s="136"/>
      <c r="L149" s="136"/>
      <c r="M149" s="136"/>
    </row>
    <row r="150" spans="4:13" ht="15.75" customHeight="1">
      <c r="D150" s="143"/>
      <c r="E150" s="143"/>
      <c r="F150" s="143"/>
      <c r="G150" s="136"/>
      <c r="H150" s="136"/>
      <c r="I150" s="136"/>
      <c r="J150" s="136"/>
      <c r="L150" s="136"/>
      <c r="M150" s="136"/>
    </row>
    <row r="151" spans="4:13" ht="15.75" customHeight="1">
      <c r="D151" s="143"/>
      <c r="E151" s="143"/>
      <c r="F151" s="143"/>
      <c r="G151" s="136"/>
      <c r="H151" s="136"/>
      <c r="I151" s="136"/>
      <c r="J151" s="136"/>
      <c r="L151" s="136"/>
      <c r="M151" s="136"/>
    </row>
    <row r="152" spans="4:13" ht="15.75" customHeight="1">
      <c r="D152" s="143"/>
      <c r="E152" s="143"/>
      <c r="F152" s="143"/>
      <c r="G152" s="136"/>
      <c r="H152" s="136"/>
      <c r="I152" s="136"/>
      <c r="J152" s="136"/>
      <c r="L152" s="136"/>
      <c r="M152" s="136"/>
    </row>
    <row r="153" spans="4:13" ht="15.75" customHeight="1">
      <c r="D153" s="143"/>
      <c r="E153" s="143"/>
      <c r="F153" s="143"/>
      <c r="G153" s="136"/>
      <c r="H153" s="136"/>
      <c r="I153" s="136"/>
      <c r="J153" s="136"/>
      <c r="L153" s="136"/>
      <c r="M153" s="136"/>
    </row>
    <row r="154" spans="4:13" ht="15.75" customHeight="1">
      <c r="D154" s="143"/>
      <c r="E154" s="143"/>
      <c r="F154" s="143"/>
      <c r="G154" s="136"/>
      <c r="H154" s="136"/>
      <c r="I154" s="136"/>
      <c r="J154" s="136"/>
      <c r="L154" s="136"/>
      <c r="M154" s="136"/>
    </row>
    <row r="155" spans="4:13" ht="15.75" customHeight="1">
      <c r="D155" s="143"/>
      <c r="E155" s="143"/>
      <c r="F155" s="143"/>
      <c r="G155" s="136"/>
      <c r="H155" s="136"/>
      <c r="I155" s="136"/>
      <c r="J155" s="136"/>
      <c r="L155" s="136"/>
      <c r="M155" s="136"/>
    </row>
    <row r="156" spans="4:13" ht="15.75" customHeight="1">
      <c r="D156" s="143"/>
      <c r="E156" s="143"/>
      <c r="F156" s="143"/>
      <c r="G156" s="136"/>
      <c r="H156" s="136"/>
      <c r="I156" s="136"/>
      <c r="J156" s="136"/>
      <c r="L156" s="136"/>
      <c r="M156" s="136"/>
    </row>
    <row r="157" spans="4:13" ht="15.75" customHeight="1">
      <c r="D157" s="143"/>
      <c r="E157" s="143"/>
      <c r="F157" s="143"/>
      <c r="G157" s="136"/>
      <c r="H157" s="136"/>
      <c r="I157" s="136"/>
      <c r="J157" s="136"/>
      <c r="L157" s="136"/>
      <c r="M157" s="136"/>
    </row>
    <row r="158" spans="4:13" ht="15.75" customHeight="1">
      <c r="D158" s="143"/>
      <c r="E158" s="143"/>
      <c r="F158" s="143"/>
      <c r="G158" s="136"/>
      <c r="H158" s="136"/>
      <c r="I158" s="136"/>
      <c r="J158" s="136"/>
      <c r="L158" s="136"/>
      <c r="M158" s="136"/>
    </row>
    <row r="159" spans="4:13" ht="15.75" customHeight="1">
      <c r="D159" s="143"/>
      <c r="E159" s="143"/>
      <c r="F159" s="143"/>
      <c r="G159" s="136"/>
      <c r="H159" s="136"/>
      <c r="I159" s="136"/>
      <c r="J159" s="136"/>
      <c r="L159" s="136"/>
      <c r="M159" s="136"/>
    </row>
    <row r="160" spans="4:13" ht="15.75" customHeight="1">
      <c r="D160" s="143"/>
      <c r="E160" s="143"/>
      <c r="F160" s="143"/>
      <c r="G160" s="136"/>
      <c r="H160" s="136"/>
      <c r="I160" s="136"/>
      <c r="J160" s="136"/>
      <c r="L160" s="136"/>
      <c r="M160" s="136"/>
    </row>
    <row r="161" spans="4:13" ht="15.75" customHeight="1">
      <c r="D161" s="143"/>
      <c r="E161" s="143"/>
      <c r="F161" s="143"/>
      <c r="G161" s="136"/>
      <c r="H161" s="136"/>
      <c r="I161" s="136"/>
      <c r="J161" s="136"/>
      <c r="L161" s="136"/>
      <c r="M161" s="136"/>
    </row>
    <row r="162" spans="4:13" ht="15.75" customHeight="1">
      <c r="D162" s="143"/>
      <c r="E162" s="143"/>
      <c r="F162" s="143"/>
      <c r="G162" s="136"/>
      <c r="H162" s="136"/>
      <c r="I162" s="136"/>
      <c r="J162" s="136"/>
      <c r="L162" s="136"/>
      <c r="M162" s="136"/>
    </row>
    <row r="163" spans="4:13" ht="15.75" customHeight="1">
      <c r="D163" s="143"/>
      <c r="E163" s="143"/>
      <c r="F163" s="143"/>
      <c r="G163" s="136"/>
      <c r="H163" s="136"/>
      <c r="I163" s="136"/>
      <c r="J163" s="136"/>
      <c r="L163" s="136"/>
      <c r="M163" s="136"/>
    </row>
    <row r="164" spans="4:13" ht="15.75" customHeight="1">
      <c r="D164" s="143"/>
      <c r="E164" s="143"/>
      <c r="F164" s="143"/>
      <c r="G164" s="136"/>
      <c r="H164" s="136"/>
      <c r="I164" s="136"/>
      <c r="J164" s="136"/>
      <c r="L164" s="136"/>
      <c r="M164" s="136"/>
    </row>
    <row r="165" spans="4:13" ht="15.75" customHeight="1">
      <c r="D165" s="143"/>
      <c r="E165" s="143"/>
      <c r="F165" s="143"/>
      <c r="G165" s="136"/>
      <c r="H165" s="136"/>
      <c r="I165" s="136"/>
      <c r="J165" s="136"/>
      <c r="L165" s="136"/>
      <c r="M165" s="136"/>
    </row>
    <row r="166" spans="4:13" ht="15.75" customHeight="1">
      <c r="D166" s="143"/>
      <c r="E166" s="143"/>
      <c r="F166" s="143"/>
      <c r="G166" s="136"/>
      <c r="H166" s="136"/>
      <c r="I166" s="136"/>
      <c r="J166" s="136"/>
      <c r="L166" s="136"/>
      <c r="M166" s="136"/>
    </row>
    <row r="167" spans="4:13" ht="15.75" customHeight="1">
      <c r="D167" s="143"/>
      <c r="E167" s="143"/>
      <c r="F167" s="143"/>
      <c r="G167" s="136"/>
      <c r="H167" s="136"/>
      <c r="I167" s="136"/>
      <c r="J167" s="136"/>
      <c r="L167" s="136"/>
      <c r="M167" s="136"/>
    </row>
    <row r="168" spans="4:13" ht="15.75" customHeight="1">
      <c r="D168" s="143"/>
      <c r="E168" s="143"/>
      <c r="F168" s="143"/>
      <c r="G168" s="136"/>
      <c r="H168" s="136"/>
      <c r="I168" s="136"/>
      <c r="J168" s="136"/>
      <c r="L168" s="136"/>
      <c r="M168" s="136"/>
    </row>
    <row r="169" spans="4:13" ht="15.75" customHeight="1">
      <c r="D169" s="143"/>
      <c r="E169" s="143"/>
      <c r="F169" s="143"/>
      <c r="G169" s="136"/>
      <c r="H169" s="136"/>
      <c r="I169" s="136"/>
      <c r="J169" s="136"/>
      <c r="L169" s="136"/>
      <c r="M169" s="136"/>
    </row>
    <row r="170" spans="4:13" ht="15.75" customHeight="1">
      <c r="D170" s="143"/>
      <c r="E170" s="143"/>
      <c r="F170" s="143"/>
      <c r="G170" s="136"/>
      <c r="H170" s="136"/>
      <c r="I170" s="136"/>
      <c r="J170" s="136"/>
      <c r="L170" s="136"/>
      <c r="M170" s="136"/>
    </row>
    <row r="171" spans="4:13" ht="15.75" customHeight="1">
      <c r="D171" s="143"/>
      <c r="E171" s="143"/>
      <c r="F171" s="143"/>
      <c r="G171" s="136"/>
      <c r="H171" s="136"/>
      <c r="I171" s="136"/>
      <c r="J171" s="136"/>
      <c r="L171" s="136"/>
      <c r="M171" s="136"/>
    </row>
    <row r="172" spans="4:13" ht="15.75" customHeight="1">
      <c r="D172" s="143"/>
      <c r="E172" s="143"/>
      <c r="F172" s="143"/>
      <c r="G172" s="136"/>
      <c r="H172" s="136"/>
      <c r="I172" s="136"/>
      <c r="J172" s="136"/>
      <c r="L172" s="136"/>
      <c r="M172" s="136"/>
    </row>
    <row r="173" spans="4:13" ht="15.75" customHeight="1">
      <c r="D173" s="143"/>
      <c r="E173" s="143"/>
      <c r="F173" s="143"/>
      <c r="G173" s="136"/>
      <c r="H173" s="136"/>
      <c r="I173" s="136"/>
      <c r="J173" s="136"/>
      <c r="L173" s="136"/>
      <c r="M173" s="136"/>
    </row>
    <row r="174" spans="4:13" ht="15.75" customHeight="1">
      <c r="D174" s="143"/>
      <c r="E174" s="143"/>
      <c r="F174" s="143"/>
      <c r="G174" s="136"/>
      <c r="H174" s="136"/>
      <c r="I174" s="136"/>
      <c r="J174" s="136"/>
      <c r="L174" s="136"/>
      <c r="M174" s="136"/>
    </row>
    <row r="175" spans="4:13" ht="15.75" customHeight="1">
      <c r="D175" s="143"/>
      <c r="E175" s="143"/>
      <c r="F175" s="143"/>
      <c r="G175" s="136"/>
      <c r="H175" s="136"/>
      <c r="I175" s="136"/>
      <c r="J175" s="136"/>
      <c r="L175" s="136"/>
      <c r="M175" s="136"/>
    </row>
    <row r="176" spans="4:13" ht="15.75" customHeight="1">
      <c r="D176" s="143"/>
      <c r="E176" s="143"/>
      <c r="F176" s="143"/>
      <c r="G176" s="136"/>
      <c r="H176" s="136"/>
      <c r="I176" s="136"/>
      <c r="J176" s="136"/>
      <c r="L176" s="136"/>
      <c r="M176" s="136"/>
    </row>
    <row r="177" spans="4:13" ht="15.75" customHeight="1">
      <c r="D177" s="143"/>
      <c r="E177" s="143"/>
      <c r="F177" s="143"/>
      <c r="G177" s="136"/>
      <c r="H177" s="136"/>
      <c r="I177" s="136"/>
      <c r="J177" s="136"/>
      <c r="L177" s="136"/>
      <c r="M177" s="136"/>
    </row>
    <row r="178" spans="4:13" ht="15.75" customHeight="1">
      <c r="D178" s="143"/>
      <c r="E178" s="143"/>
      <c r="F178" s="143"/>
      <c r="G178" s="136"/>
      <c r="H178" s="136"/>
      <c r="I178" s="136"/>
      <c r="J178" s="136"/>
      <c r="L178" s="136"/>
      <c r="M178" s="136"/>
    </row>
    <row r="179" spans="4:13" ht="15.75" customHeight="1">
      <c r="D179" s="143"/>
      <c r="E179" s="143"/>
      <c r="F179" s="143"/>
      <c r="G179" s="136"/>
      <c r="H179" s="136"/>
      <c r="I179" s="136"/>
      <c r="J179" s="136"/>
      <c r="L179" s="136"/>
      <c r="M179" s="136"/>
    </row>
    <row r="180" spans="4:13" ht="15.75" customHeight="1">
      <c r="D180" s="143"/>
      <c r="E180" s="143"/>
      <c r="F180" s="143"/>
      <c r="G180" s="136"/>
      <c r="H180" s="136"/>
      <c r="I180" s="136"/>
      <c r="J180" s="136"/>
      <c r="L180" s="136"/>
      <c r="M180" s="136"/>
    </row>
    <row r="181" spans="4:13" ht="15.75" customHeight="1">
      <c r="D181" s="143"/>
      <c r="E181" s="143"/>
      <c r="F181" s="143"/>
      <c r="G181" s="136"/>
      <c r="H181" s="136"/>
      <c r="I181" s="136"/>
      <c r="J181" s="136"/>
      <c r="L181" s="136"/>
      <c r="M181" s="136"/>
    </row>
    <row r="182" spans="4:13" ht="15.75" customHeight="1">
      <c r="D182" s="143"/>
      <c r="E182" s="143"/>
      <c r="F182" s="143"/>
      <c r="G182" s="136"/>
      <c r="H182" s="136"/>
      <c r="I182" s="136"/>
      <c r="J182" s="136"/>
      <c r="L182" s="136"/>
      <c r="M182" s="136"/>
    </row>
    <row r="183" spans="4:13" ht="15.75" customHeight="1">
      <c r="D183" s="143"/>
      <c r="E183" s="143"/>
      <c r="F183" s="143"/>
      <c r="G183" s="136"/>
      <c r="H183" s="136"/>
      <c r="I183" s="136"/>
      <c r="J183" s="136"/>
      <c r="L183" s="136"/>
      <c r="M183" s="136"/>
    </row>
    <row r="184" spans="4:13" ht="15.75" customHeight="1">
      <c r="D184" s="143"/>
      <c r="E184" s="143"/>
      <c r="F184" s="143"/>
      <c r="G184" s="136"/>
      <c r="H184" s="136"/>
      <c r="I184" s="136"/>
      <c r="J184" s="136"/>
      <c r="L184" s="136"/>
      <c r="M184" s="136"/>
    </row>
    <row r="185" spans="4:13" ht="15.75" customHeight="1">
      <c r="D185" s="143"/>
      <c r="E185" s="143"/>
      <c r="F185" s="143"/>
      <c r="G185" s="136"/>
      <c r="H185" s="136"/>
      <c r="I185" s="136"/>
      <c r="J185" s="136"/>
      <c r="L185" s="136"/>
      <c r="M185" s="136"/>
    </row>
    <row r="186" spans="4:13" ht="15.75" customHeight="1">
      <c r="D186" s="143"/>
      <c r="E186" s="143"/>
      <c r="F186" s="143"/>
      <c r="G186" s="136"/>
      <c r="H186" s="136"/>
      <c r="I186" s="136"/>
      <c r="J186" s="136"/>
      <c r="L186" s="136"/>
      <c r="M186" s="136"/>
    </row>
    <row r="187" spans="4:13" ht="15.75" customHeight="1">
      <c r="D187" s="143"/>
      <c r="E187" s="143"/>
      <c r="F187" s="143"/>
      <c r="G187" s="136"/>
      <c r="H187" s="136"/>
      <c r="I187" s="136"/>
      <c r="J187" s="136"/>
      <c r="L187" s="136"/>
      <c r="M187" s="136"/>
    </row>
    <row r="188" spans="4:13" ht="15.75" customHeight="1">
      <c r="D188" s="143"/>
      <c r="E188" s="143"/>
      <c r="F188" s="143"/>
      <c r="G188" s="136"/>
      <c r="H188" s="136"/>
      <c r="I188" s="136"/>
      <c r="J188" s="136"/>
      <c r="L188" s="136"/>
      <c r="M188" s="136"/>
    </row>
    <row r="189" spans="4:13" ht="15.75" customHeight="1">
      <c r="D189" s="143"/>
      <c r="E189" s="143"/>
      <c r="F189" s="143"/>
      <c r="G189" s="136"/>
      <c r="H189" s="136"/>
      <c r="I189" s="136"/>
      <c r="J189" s="136"/>
      <c r="L189" s="136"/>
      <c r="M189" s="136"/>
    </row>
    <row r="190" spans="4:13" ht="15.75" customHeight="1">
      <c r="D190" s="143"/>
      <c r="E190" s="143"/>
      <c r="F190" s="143"/>
      <c r="G190" s="136"/>
      <c r="H190" s="136"/>
      <c r="I190" s="136"/>
      <c r="J190" s="136"/>
      <c r="L190" s="136"/>
      <c r="M190" s="136"/>
    </row>
    <row r="191" spans="4:13" ht="15.75" customHeight="1">
      <c r="D191" s="143"/>
      <c r="E191" s="143"/>
      <c r="F191" s="143"/>
      <c r="G191" s="136"/>
      <c r="H191" s="136"/>
      <c r="I191" s="136"/>
      <c r="J191" s="136"/>
      <c r="L191" s="136"/>
      <c r="M191" s="136"/>
    </row>
    <row r="192" spans="4:13" ht="15.75" customHeight="1">
      <c r="D192" s="143"/>
      <c r="E192" s="143"/>
      <c r="F192" s="143"/>
      <c r="G192" s="136"/>
      <c r="H192" s="136"/>
      <c r="I192" s="136"/>
      <c r="J192" s="136"/>
      <c r="L192" s="136"/>
      <c r="M192" s="136"/>
    </row>
    <row r="193" spans="4:13" ht="15.75" customHeight="1">
      <c r="D193" s="143"/>
      <c r="E193" s="143"/>
      <c r="F193" s="143"/>
      <c r="G193" s="136"/>
      <c r="H193" s="136"/>
      <c r="I193" s="136"/>
      <c r="J193" s="136"/>
      <c r="L193" s="136"/>
      <c r="M193" s="136"/>
    </row>
    <row r="194" spans="4:13" ht="15.75" customHeight="1">
      <c r="D194" s="143"/>
      <c r="E194" s="143"/>
      <c r="F194" s="143"/>
      <c r="G194" s="136"/>
      <c r="H194" s="136"/>
      <c r="I194" s="136"/>
      <c r="J194" s="136"/>
      <c r="L194" s="136"/>
      <c r="M194" s="136"/>
    </row>
    <row r="195" spans="4:13" ht="15.75" customHeight="1">
      <c r="D195" s="143"/>
      <c r="E195" s="143"/>
      <c r="F195" s="143"/>
      <c r="G195" s="136"/>
      <c r="H195" s="136"/>
      <c r="I195" s="136"/>
      <c r="J195" s="136"/>
      <c r="L195" s="136"/>
      <c r="M195" s="136"/>
    </row>
    <row r="196" spans="4:13" ht="15.75" customHeight="1">
      <c r="D196" s="143"/>
      <c r="E196" s="143"/>
      <c r="F196" s="143"/>
      <c r="G196" s="136"/>
      <c r="H196" s="136"/>
      <c r="I196" s="136"/>
      <c r="J196" s="136"/>
      <c r="L196" s="136"/>
      <c r="M196" s="136"/>
    </row>
    <row r="197" spans="4:13" ht="15.75" customHeight="1">
      <c r="D197" s="143"/>
      <c r="E197" s="143"/>
      <c r="F197" s="143"/>
      <c r="G197" s="136"/>
      <c r="H197" s="136"/>
      <c r="I197" s="136"/>
      <c r="J197" s="136"/>
      <c r="L197" s="136"/>
      <c r="M197" s="136"/>
    </row>
    <row r="198" spans="4:13" ht="15.75" customHeight="1">
      <c r="D198" s="143"/>
      <c r="E198" s="143"/>
      <c r="F198" s="143"/>
      <c r="G198" s="136"/>
      <c r="H198" s="136"/>
      <c r="I198" s="136"/>
      <c r="J198" s="136"/>
      <c r="L198" s="136"/>
      <c r="M198" s="136"/>
    </row>
    <row r="199" spans="4:13" ht="15.75" customHeight="1">
      <c r="D199" s="143"/>
      <c r="E199" s="143"/>
      <c r="F199" s="143"/>
      <c r="G199" s="136"/>
      <c r="H199" s="136"/>
      <c r="I199" s="136"/>
      <c r="J199" s="136"/>
      <c r="L199" s="136"/>
      <c r="M199" s="136"/>
    </row>
    <row r="200" spans="4:13" ht="15.75" customHeight="1">
      <c r="D200" s="143"/>
      <c r="E200" s="143"/>
      <c r="F200" s="143"/>
      <c r="G200" s="136"/>
      <c r="H200" s="136"/>
      <c r="I200" s="136"/>
      <c r="J200" s="136"/>
      <c r="L200" s="136"/>
      <c r="M200" s="136"/>
    </row>
    <row r="201" spans="4:13" ht="15.75" customHeight="1">
      <c r="D201" s="143"/>
      <c r="E201" s="143"/>
      <c r="F201" s="143"/>
      <c r="G201" s="136"/>
      <c r="H201" s="136"/>
      <c r="I201" s="136"/>
      <c r="J201" s="136"/>
      <c r="L201" s="136"/>
      <c r="M201" s="136"/>
    </row>
    <row r="202" spans="4:13" ht="15.75" customHeight="1">
      <c r="D202" s="143"/>
      <c r="E202" s="143"/>
      <c r="F202" s="143"/>
      <c r="G202" s="136"/>
      <c r="H202" s="136"/>
      <c r="I202" s="136"/>
      <c r="J202" s="136"/>
      <c r="L202" s="136"/>
      <c r="M202" s="136"/>
    </row>
    <row r="203" spans="4:13" ht="15.75" customHeight="1">
      <c r="D203" s="143"/>
      <c r="E203" s="143"/>
      <c r="F203" s="143"/>
      <c r="G203" s="136"/>
      <c r="H203" s="136"/>
      <c r="I203" s="136"/>
      <c r="J203" s="136"/>
      <c r="L203" s="136"/>
      <c r="M203" s="136"/>
    </row>
    <row r="204" spans="4:13" ht="15.75" customHeight="1">
      <c r="D204" s="143"/>
      <c r="E204" s="143"/>
      <c r="F204" s="143"/>
      <c r="G204" s="136"/>
      <c r="H204" s="136"/>
      <c r="I204" s="136"/>
      <c r="J204" s="136"/>
      <c r="L204" s="136"/>
      <c r="M204" s="136"/>
    </row>
    <row r="205" spans="4:13" ht="15.75" customHeight="1">
      <c r="D205" s="143"/>
      <c r="E205" s="143"/>
      <c r="F205" s="143"/>
      <c r="G205" s="136"/>
      <c r="H205" s="136"/>
      <c r="I205" s="136"/>
      <c r="J205" s="136"/>
      <c r="L205" s="136"/>
      <c r="M205" s="136"/>
    </row>
    <row r="206" spans="4:13" ht="15.75" customHeight="1">
      <c r="D206" s="143"/>
      <c r="E206" s="143"/>
      <c r="F206" s="143"/>
      <c r="G206" s="136"/>
      <c r="H206" s="136"/>
      <c r="I206" s="136"/>
      <c r="J206" s="136"/>
      <c r="L206" s="136"/>
      <c r="M206" s="136"/>
    </row>
    <row r="207" spans="4:13" ht="15.75" customHeight="1">
      <c r="D207" s="143"/>
      <c r="E207" s="143"/>
      <c r="F207" s="143"/>
      <c r="G207" s="136"/>
      <c r="H207" s="136"/>
      <c r="I207" s="136"/>
      <c r="J207" s="136"/>
      <c r="L207" s="136"/>
      <c r="M207" s="136"/>
    </row>
    <row r="208" spans="4:13" ht="15.75" customHeight="1">
      <c r="D208" s="143"/>
      <c r="E208" s="143"/>
      <c r="F208" s="143"/>
      <c r="G208" s="136"/>
      <c r="H208" s="136"/>
      <c r="I208" s="136"/>
      <c r="J208" s="136"/>
      <c r="L208" s="136"/>
      <c r="M208" s="136"/>
    </row>
    <row r="209" spans="4:13" ht="15.75" customHeight="1">
      <c r="D209" s="143"/>
      <c r="E209" s="143"/>
      <c r="F209" s="143"/>
      <c r="G209" s="136"/>
      <c r="H209" s="136"/>
      <c r="I209" s="136"/>
      <c r="J209" s="136"/>
      <c r="L209" s="136"/>
      <c r="M209" s="136"/>
    </row>
    <row r="210" spans="4:13" ht="15.75" customHeight="1">
      <c r="D210" s="143"/>
      <c r="E210" s="143"/>
      <c r="F210" s="143"/>
      <c r="G210" s="136"/>
      <c r="H210" s="136"/>
      <c r="I210" s="136"/>
      <c r="J210" s="136"/>
      <c r="L210" s="136"/>
      <c r="M210" s="136"/>
    </row>
    <row r="211" spans="4:13" ht="15.75" customHeight="1">
      <c r="D211" s="143"/>
      <c r="E211" s="143"/>
      <c r="F211" s="143"/>
      <c r="G211" s="136"/>
      <c r="H211" s="136"/>
      <c r="I211" s="136"/>
      <c r="J211" s="136"/>
      <c r="L211" s="136"/>
      <c r="M211" s="136"/>
    </row>
    <row r="212" spans="4:13" ht="15.75" customHeight="1">
      <c r="D212" s="143"/>
      <c r="E212" s="143"/>
      <c r="F212" s="143"/>
      <c r="G212" s="136"/>
      <c r="H212" s="136"/>
      <c r="I212" s="136"/>
      <c r="J212" s="136"/>
      <c r="L212" s="136"/>
      <c r="M212" s="136"/>
    </row>
    <row r="213" spans="4:13" ht="15.75" customHeight="1">
      <c r="D213" s="143"/>
      <c r="E213" s="143"/>
      <c r="F213" s="143"/>
      <c r="G213" s="136"/>
      <c r="H213" s="136"/>
      <c r="I213" s="136"/>
      <c r="J213" s="136"/>
      <c r="L213" s="136"/>
      <c r="M213" s="136"/>
    </row>
    <row r="214" spans="4:13" ht="15.75" customHeight="1">
      <c r="D214" s="143"/>
      <c r="E214" s="143"/>
      <c r="F214" s="143"/>
      <c r="G214" s="136"/>
      <c r="H214" s="136"/>
      <c r="I214" s="136"/>
      <c r="J214" s="136"/>
      <c r="L214" s="136"/>
      <c r="M214" s="136"/>
    </row>
    <row r="215" spans="4:13" ht="15.75" customHeight="1">
      <c r="D215" s="143"/>
      <c r="E215" s="143"/>
      <c r="F215" s="143"/>
      <c r="G215" s="136"/>
      <c r="H215" s="136"/>
      <c r="I215" s="136"/>
      <c r="J215" s="136"/>
      <c r="L215" s="136"/>
      <c r="M215" s="136"/>
    </row>
    <row r="216" spans="4:13" ht="15.75" customHeight="1">
      <c r="D216" s="143"/>
      <c r="E216" s="143"/>
      <c r="F216" s="143"/>
      <c r="G216" s="136"/>
      <c r="H216" s="136"/>
      <c r="I216" s="136"/>
      <c r="J216" s="136"/>
      <c r="L216" s="136"/>
      <c r="M216" s="136"/>
    </row>
    <row r="217" spans="4:13" ht="15.75" customHeight="1">
      <c r="D217" s="143"/>
      <c r="E217" s="143"/>
      <c r="F217" s="143"/>
      <c r="G217" s="136"/>
      <c r="H217" s="136"/>
      <c r="I217" s="136"/>
      <c r="J217" s="136"/>
      <c r="L217" s="136"/>
      <c r="M217" s="136"/>
    </row>
    <row r="218" spans="4:13" ht="15.75" customHeight="1">
      <c r="D218" s="143"/>
      <c r="E218" s="143"/>
      <c r="F218" s="143"/>
      <c r="G218" s="136"/>
      <c r="H218" s="136"/>
      <c r="I218" s="136"/>
      <c r="J218" s="136"/>
      <c r="L218" s="136"/>
      <c r="M218" s="136"/>
    </row>
    <row r="219" spans="4:13" ht="15.75" customHeight="1">
      <c r="D219" s="143"/>
      <c r="E219" s="143"/>
      <c r="F219" s="143"/>
      <c r="G219" s="136"/>
      <c r="H219" s="136"/>
      <c r="I219" s="136"/>
      <c r="J219" s="136"/>
      <c r="L219" s="136"/>
      <c r="M219" s="136"/>
    </row>
    <row r="220" spans="4:13" ht="15.75" customHeight="1">
      <c r="D220" s="143"/>
      <c r="E220" s="143"/>
      <c r="F220" s="143"/>
      <c r="G220" s="136"/>
      <c r="H220" s="136"/>
      <c r="I220" s="136"/>
      <c r="J220" s="136"/>
      <c r="L220" s="136"/>
      <c r="M220" s="136"/>
    </row>
    <row r="221" spans="4:13" ht="15.75" customHeight="1">
      <c r="D221" s="143"/>
      <c r="E221" s="143"/>
      <c r="F221" s="143"/>
      <c r="G221" s="136"/>
      <c r="H221" s="136"/>
      <c r="I221" s="136"/>
      <c r="J221" s="136"/>
      <c r="L221" s="136"/>
      <c r="M221" s="136"/>
    </row>
    <row r="222" spans="4:13" ht="15.75" customHeight="1">
      <c r="D222" s="143"/>
      <c r="E222" s="143"/>
      <c r="F222" s="143"/>
      <c r="G222" s="136"/>
      <c r="H222" s="136"/>
      <c r="I222" s="136"/>
      <c r="J222" s="136"/>
      <c r="L222" s="136"/>
      <c r="M222" s="136"/>
    </row>
    <row r="223" spans="4:13" ht="15.75" customHeight="1">
      <c r="D223" s="143"/>
      <c r="E223" s="143"/>
      <c r="F223" s="143"/>
      <c r="G223" s="136"/>
      <c r="H223" s="136"/>
      <c r="I223" s="136"/>
      <c r="J223" s="136"/>
      <c r="L223" s="136"/>
      <c r="M223" s="136"/>
    </row>
    <row r="224" spans="4:13" ht="15.75" customHeight="1">
      <c r="D224" s="143"/>
      <c r="E224" s="143"/>
      <c r="F224" s="143"/>
      <c r="G224" s="136"/>
      <c r="H224" s="136"/>
      <c r="I224" s="136"/>
      <c r="J224" s="136"/>
      <c r="L224" s="136"/>
      <c r="M224" s="136"/>
    </row>
    <row r="225" spans="4:13" ht="15.75" customHeight="1">
      <c r="D225" s="143"/>
      <c r="E225" s="143"/>
      <c r="F225" s="143"/>
      <c r="G225" s="136"/>
      <c r="H225" s="136"/>
      <c r="I225" s="136"/>
      <c r="J225" s="136"/>
      <c r="L225" s="136"/>
      <c r="M225" s="136"/>
    </row>
    <row r="226" spans="4:13" ht="15.75" customHeight="1">
      <c r="D226" s="143"/>
      <c r="E226" s="143"/>
      <c r="F226" s="143"/>
      <c r="G226" s="136"/>
      <c r="H226" s="136"/>
      <c r="I226" s="136"/>
      <c r="J226" s="136"/>
      <c r="L226" s="136"/>
      <c r="M226" s="136"/>
    </row>
    <row r="227" spans="4:13" ht="15.75" customHeight="1">
      <c r="D227" s="143"/>
      <c r="E227" s="143"/>
      <c r="F227" s="143"/>
      <c r="G227" s="136"/>
      <c r="H227" s="136"/>
      <c r="I227" s="136"/>
      <c r="J227" s="136"/>
      <c r="L227" s="136"/>
      <c r="M227" s="136"/>
    </row>
    <row r="228" spans="4:13" ht="15.75" customHeight="1">
      <c r="D228" s="143"/>
      <c r="E228" s="143"/>
      <c r="F228" s="143"/>
      <c r="G228" s="136"/>
      <c r="H228" s="136"/>
      <c r="I228" s="136"/>
      <c r="J228" s="136"/>
      <c r="L228" s="136"/>
      <c r="M228" s="136"/>
    </row>
    <row r="229" spans="4:13" ht="15.75" customHeight="1">
      <c r="D229" s="143"/>
      <c r="E229" s="143"/>
      <c r="F229" s="143"/>
      <c r="G229" s="136"/>
      <c r="H229" s="136"/>
      <c r="I229" s="136"/>
      <c r="J229" s="136"/>
      <c r="L229" s="136"/>
      <c r="M229" s="136"/>
    </row>
    <row r="230" spans="4:13" ht="15.75" customHeight="1">
      <c r="D230" s="143"/>
      <c r="E230" s="143"/>
      <c r="F230" s="143"/>
      <c r="G230" s="136"/>
      <c r="H230" s="136"/>
      <c r="I230" s="136"/>
      <c r="J230" s="136"/>
      <c r="L230" s="136"/>
      <c r="M230" s="136"/>
    </row>
    <row r="231" spans="4:13" ht="15.75" customHeight="1">
      <c r="D231" s="143"/>
      <c r="E231" s="143"/>
      <c r="F231" s="143"/>
      <c r="G231" s="136"/>
      <c r="H231" s="136"/>
      <c r="I231" s="136"/>
      <c r="J231" s="136"/>
      <c r="L231" s="136"/>
      <c r="M231" s="136"/>
    </row>
    <row r="232" spans="4:13" ht="15.75" customHeight="1">
      <c r="D232" s="143"/>
      <c r="E232" s="143"/>
      <c r="F232" s="143"/>
      <c r="G232" s="136"/>
      <c r="H232" s="136"/>
      <c r="I232" s="136"/>
      <c r="J232" s="136"/>
      <c r="L232" s="136"/>
      <c r="M232" s="136"/>
    </row>
    <row r="233" spans="4:13" ht="15.75" customHeight="1">
      <c r="D233" s="143"/>
      <c r="E233" s="143"/>
      <c r="F233" s="143"/>
      <c r="G233" s="136"/>
      <c r="H233" s="136"/>
      <c r="I233" s="136"/>
      <c r="J233" s="136"/>
      <c r="L233" s="136"/>
      <c r="M233" s="136"/>
    </row>
    <row r="234" spans="4:13" ht="15.75" customHeight="1">
      <c r="D234" s="143"/>
      <c r="E234" s="143"/>
      <c r="F234" s="143"/>
      <c r="G234" s="136"/>
      <c r="H234" s="136"/>
      <c r="I234" s="136"/>
      <c r="J234" s="136"/>
      <c r="L234" s="136"/>
      <c r="M234" s="136"/>
    </row>
    <row r="235" spans="4:13" ht="15.75" customHeight="1">
      <c r="D235" s="143"/>
      <c r="E235" s="143"/>
      <c r="F235" s="143"/>
      <c r="G235" s="136"/>
      <c r="H235" s="136"/>
      <c r="I235" s="136"/>
      <c r="J235" s="136"/>
      <c r="L235" s="136"/>
      <c r="M235" s="136"/>
    </row>
    <row r="236" spans="4:13" ht="15.75" customHeight="1">
      <c r="D236" s="143"/>
      <c r="E236" s="143"/>
      <c r="F236" s="143"/>
      <c r="G236" s="136"/>
      <c r="H236" s="136"/>
      <c r="I236" s="136"/>
      <c r="J236" s="136"/>
      <c r="L236" s="136"/>
      <c r="M236" s="136"/>
    </row>
    <row r="237" spans="4:13" ht="15.75" customHeight="1">
      <c r="D237" s="143"/>
      <c r="E237" s="143"/>
      <c r="F237" s="143"/>
      <c r="G237" s="136"/>
      <c r="H237" s="136"/>
      <c r="I237" s="136"/>
      <c r="J237" s="136"/>
      <c r="L237" s="136"/>
      <c r="M237" s="136"/>
    </row>
    <row r="238" spans="4:13" ht="15.75" customHeight="1">
      <c r="D238" s="143"/>
      <c r="E238" s="143"/>
      <c r="F238" s="143"/>
      <c r="G238" s="136"/>
      <c r="H238" s="136"/>
      <c r="I238" s="136"/>
      <c r="J238" s="136"/>
      <c r="L238" s="136"/>
      <c r="M238" s="136"/>
    </row>
    <row r="239" spans="4:13" ht="15.75" customHeight="1">
      <c r="D239" s="143"/>
      <c r="E239" s="143"/>
      <c r="F239" s="143"/>
      <c r="G239" s="136"/>
      <c r="H239" s="136"/>
      <c r="I239" s="136"/>
      <c r="J239" s="136"/>
      <c r="L239" s="136"/>
      <c r="M239" s="136"/>
    </row>
    <row r="240" spans="4:13" ht="15.75" customHeight="1">
      <c r="D240" s="143"/>
      <c r="E240" s="143"/>
      <c r="F240" s="143"/>
      <c r="G240" s="136"/>
      <c r="H240" s="136"/>
      <c r="I240" s="136"/>
      <c r="J240" s="136"/>
      <c r="L240" s="136"/>
      <c r="M240" s="136"/>
    </row>
    <row r="241" spans="4:13" ht="15.75" customHeight="1">
      <c r="D241" s="143"/>
      <c r="E241" s="143"/>
      <c r="F241" s="143"/>
      <c r="G241" s="136"/>
      <c r="H241" s="136"/>
      <c r="I241" s="136"/>
      <c r="J241" s="136"/>
      <c r="L241" s="136"/>
      <c r="M241" s="136"/>
    </row>
    <row r="242" spans="4:13" ht="15.75" customHeight="1">
      <c r="D242" s="143"/>
      <c r="E242" s="143"/>
      <c r="F242" s="143"/>
      <c r="G242" s="136"/>
      <c r="H242" s="136"/>
      <c r="I242" s="136"/>
      <c r="J242" s="136"/>
      <c r="L242" s="136"/>
      <c r="M242" s="136"/>
    </row>
    <row r="243" spans="4:13" ht="15.75" customHeight="1">
      <c r="D243" s="143"/>
      <c r="E243" s="143"/>
      <c r="F243" s="143"/>
      <c r="G243" s="136"/>
      <c r="H243" s="136"/>
      <c r="I243" s="136"/>
      <c r="J243" s="136"/>
      <c r="L243" s="136"/>
      <c r="M243" s="136"/>
    </row>
    <row r="244" spans="4:13" ht="15.75" customHeight="1">
      <c r="D244" s="143"/>
      <c r="E244" s="143"/>
      <c r="F244" s="143"/>
      <c r="G244" s="136"/>
      <c r="H244" s="136"/>
      <c r="I244" s="136"/>
      <c r="J244" s="136"/>
      <c r="L244" s="136"/>
      <c r="M244" s="136"/>
    </row>
    <row r="245" spans="4:13" ht="15.75" customHeight="1">
      <c r="D245" s="143"/>
      <c r="E245" s="143"/>
      <c r="F245" s="143"/>
      <c r="G245" s="136"/>
      <c r="H245" s="136"/>
      <c r="I245" s="136"/>
      <c r="J245" s="136"/>
      <c r="L245" s="136"/>
      <c r="M245" s="136"/>
    </row>
    <row r="246" spans="4:13" ht="15.75" customHeight="1">
      <c r="D246" s="143"/>
      <c r="E246" s="143"/>
      <c r="F246" s="143"/>
      <c r="G246" s="136"/>
      <c r="H246" s="136"/>
      <c r="I246" s="136"/>
      <c r="J246" s="136"/>
      <c r="L246" s="136"/>
      <c r="M246" s="136"/>
    </row>
    <row r="247" spans="4:13" ht="15.75" customHeight="1">
      <c r="D247" s="143"/>
      <c r="E247" s="143"/>
      <c r="F247" s="143"/>
      <c r="G247" s="136"/>
      <c r="H247" s="136"/>
      <c r="I247" s="136"/>
      <c r="J247" s="136"/>
      <c r="L247" s="136"/>
      <c r="M247" s="136"/>
    </row>
    <row r="248" spans="4:13" ht="15.75" customHeight="1">
      <c r="D248" s="143"/>
      <c r="E248" s="143"/>
      <c r="F248" s="143"/>
      <c r="G248" s="136"/>
      <c r="H248" s="136"/>
      <c r="I248" s="136"/>
      <c r="J248" s="136"/>
      <c r="L248" s="136"/>
      <c r="M248" s="136"/>
    </row>
    <row r="249" spans="4:13" ht="15.75" customHeight="1">
      <c r="D249" s="143"/>
      <c r="E249" s="143"/>
      <c r="F249" s="143"/>
      <c r="G249" s="136"/>
      <c r="H249" s="136"/>
      <c r="I249" s="136"/>
      <c r="J249" s="136"/>
      <c r="L249" s="136"/>
      <c r="M249" s="136"/>
    </row>
    <row r="250" spans="4:13" ht="15.75" customHeight="1">
      <c r="D250" s="143"/>
      <c r="E250" s="143"/>
      <c r="F250" s="143"/>
      <c r="G250" s="136"/>
      <c r="H250" s="136"/>
      <c r="I250" s="136"/>
      <c r="J250" s="136"/>
      <c r="L250" s="136"/>
      <c r="M250" s="136"/>
    </row>
    <row r="251" spans="4:13" ht="15.75" customHeight="1">
      <c r="D251" s="143"/>
      <c r="E251" s="143"/>
      <c r="F251" s="143"/>
      <c r="G251" s="136"/>
      <c r="H251" s="136"/>
      <c r="I251" s="136"/>
      <c r="J251" s="136"/>
      <c r="L251" s="136"/>
      <c r="M251" s="136"/>
    </row>
    <row r="252" spans="4:13" ht="15.75" customHeight="1">
      <c r="D252" s="143"/>
      <c r="E252" s="143"/>
      <c r="F252" s="143"/>
      <c r="G252" s="136"/>
      <c r="H252" s="136"/>
      <c r="I252" s="136"/>
      <c r="J252" s="136"/>
      <c r="L252" s="136"/>
      <c r="M252" s="136"/>
    </row>
    <row r="253" spans="4:13" ht="15.75" customHeight="1">
      <c r="D253" s="143"/>
      <c r="E253" s="143"/>
      <c r="F253" s="143"/>
      <c r="G253" s="136"/>
      <c r="H253" s="136"/>
      <c r="I253" s="136"/>
      <c r="J253" s="136"/>
      <c r="L253" s="136"/>
      <c r="M253" s="136"/>
    </row>
    <row r="254" spans="4:13" ht="15.75" customHeight="1">
      <c r="D254" s="143"/>
      <c r="E254" s="143"/>
      <c r="F254" s="143"/>
      <c r="G254" s="136"/>
      <c r="H254" s="136"/>
      <c r="I254" s="136"/>
      <c r="J254" s="136"/>
      <c r="L254" s="136"/>
      <c r="M254" s="136"/>
    </row>
    <row r="255" spans="4:13" ht="15.75" customHeight="1">
      <c r="D255" s="143"/>
      <c r="E255" s="143"/>
      <c r="F255" s="143"/>
      <c r="G255" s="136"/>
      <c r="H255" s="136"/>
      <c r="I255" s="136"/>
      <c r="J255" s="136"/>
      <c r="L255" s="136"/>
      <c r="M255" s="136"/>
    </row>
    <row r="256" spans="4:13" ht="15.75" customHeight="1">
      <c r="D256" s="143"/>
      <c r="E256" s="143"/>
      <c r="F256" s="143"/>
      <c r="G256" s="136"/>
      <c r="H256" s="136"/>
      <c r="I256" s="136"/>
      <c r="J256" s="136"/>
      <c r="L256" s="136"/>
      <c r="M256" s="136"/>
    </row>
    <row r="257" spans="4:13" ht="15.75" customHeight="1">
      <c r="D257" s="143"/>
      <c r="E257" s="143"/>
      <c r="F257" s="143"/>
      <c r="G257" s="136"/>
      <c r="H257" s="136"/>
      <c r="I257" s="136"/>
      <c r="J257" s="136"/>
      <c r="L257" s="136"/>
      <c r="M257" s="136"/>
    </row>
    <row r="258" spans="4:13" ht="15.75" customHeight="1">
      <c r="D258" s="143"/>
      <c r="E258" s="143"/>
      <c r="F258" s="143"/>
      <c r="G258" s="136"/>
      <c r="H258" s="136"/>
      <c r="I258" s="136"/>
      <c r="J258" s="136"/>
      <c r="L258" s="136"/>
      <c r="M258" s="136"/>
    </row>
    <row r="259" spans="4:13" ht="15.75" customHeight="1">
      <c r="D259" s="143"/>
      <c r="E259" s="143"/>
      <c r="F259" s="143"/>
      <c r="G259" s="136"/>
      <c r="H259" s="136"/>
      <c r="I259" s="136"/>
      <c r="J259" s="136"/>
      <c r="L259" s="136"/>
      <c r="M259" s="136"/>
    </row>
    <row r="260" spans="4:13" ht="15.75" customHeight="1">
      <c r="D260" s="143"/>
      <c r="E260" s="143"/>
      <c r="F260" s="143"/>
      <c r="G260" s="136"/>
      <c r="H260" s="136"/>
      <c r="I260" s="136"/>
      <c r="J260" s="136"/>
      <c r="L260" s="136"/>
      <c r="M260" s="136"/>
    </row>
    <row r="261" spans="4:13" ht="15.75" customHeight="1">
      <c r="D261" s="143"/>
      <c r="E261" s="143"/>
      <c r="F261" s="143"/>
      <c r="G261" s="136"/>
      <c r="H261" s="136"/>
      <c r="I261" s="136"/>
      <c r="J261" s="136"/>
      <c r="L261" s="136"/>
      <c r="M261" s="136"/>
    </row>
    <row r="262" spans="4:13" ht="15.75" customHeight="1">
      <c r="D262" s="143"/>
      <c r="E262" s="143"/>
      <c r="F262" s="143"/>
      <c r="G262" s="136"/>
      <c r="H262" s="136"/>
      <c r="I262" s="136"/>
      <c r="J262" s="136"/>
      <c r="L262" s="136"/>
      <c r="M262" s="136"/>
    </row>
    <row r="263" spans="4:13" ht="15.75" customHeight="1">
      <c r="D263" s="143"/>
      <c r="E263" s="143"/>
      <c r="F263" s="143"/>
      <c r="G263" s="136"/>
      <c r="H263" s="136"/>
      <c r="I263" s="136"/>
      <c r="J263" s="136"/>
      <c r="L263" s="136"/>
      <c r="M263" s="136"/>
    </row>
    <row r="264" spans="4:13" ht="15.75" customHeight="1">
      <c r="D264" s="143"/>
      <c r="E264" s="143"/>
      <c r="F264" s="143"/>
      <c r="G264" s="136"/>
      <c r="H264" s="136"/>
      <c r="I264" s="136"/>
      <c r="J264" s="136"/>
      <c r="L264" s="136"/>
      <c r="M264" s="136"/>
    </row>
    <row r="265" spans="4:13" ht="15.75" customHeight="1">
      <c r="D265" s="143"/>
      <c r="E265" s="143"/>
      <c r="F265" s="143"/>
      <c r="G265" s="136"/>
      <c r="H265" s="136"/>
      <c r="I265" s="136"/>
      <c r="J265" s="136"/>
      <c r="L265" s="136"/>
      <c r="M265" s="136"/>
    </row>
    <row r="266" spans="4:13" ht="15.75" customHeight="1">
      <c r="D266" s="143"/>
      <c r="E266" s="143"/>
      <c r="F266" s="143"/>
      <c r="G266" s="136"/>
      <c r="H266" s="136"/>
      <c r="I266" s="136"/>
      <c r="J266" s="136"/>
      <c r="L266" s="136"/>
      <c r="M266" s="136"/>
    </row>
    <row r="267" spans="4:13" ht="15.75" customHeight="1">
      <c r="D267" s="143"/>
      <c r="E267" s="143"/>
      <c r="F267" s="143"/>
      <c r="G267" s="136"/>
      <c r="H267" s="136"/>
      <c r="I267" s="136"/>
      <c r="J267" s="136"/>
      <c r="L267" s="136"/>
      <c r="M267" s="136"/>
    </row>
    <row r="268" spans="4:13" ht="15.75" customHeight="1">
      <c r="D268" s="143"/>
      <c r="E268" s="143"/>
      <c r="F268" s="143"/>
      <c r="G268" s="136"/>
      <c r="H268" s="136"/>
      <c r="I268" s="136"/>
      <c r="J268" s="136"/>
      <c r="L268" s="136"/>
      <c r="M268" s="136"/>
    </row>
    <row r="269" spans="4:13" ht="15.75" customHeight="1">
      <c r="D269" s="143"/>
      <c r="E269" s="143"/>
      <c r="F269" s="143"/>
      <c r="G269" s="136"/>
      <c r="H269" s="136"/>
      <c r="I269" s="136"/>
      <c r="J269" s="136"/>
      <c r="L269" s="136"/>
      <c r="M269" s="136"/>
    </row>
    <row r="270" spans="4:13" ht="15.75" customHeight="1">
      <c r="D270" s="143"/>
      <c r="E270" s="143"/>
      <c r="F270" s="143"/>
      <c r="G270" s="136"/>
      <c r="H270" s="136"/>
      <c r="I270" s="136"/>
      <c r="J270" s="136"/>
      <c r="L270" s="136"/>
      <c r="M270" s="136"/>
    </row>
    <row r="271" spans="4:13" ht="15.75" customHeight="1">
      <c r="D271" s="143"/>
      <c r="E271" s="143"/>
      <c r="F271" s="143"/>
      <c r="G271" s="136"/>
      <c r="H271" s="136"/>
      <c r="I271" s="136"/>
      <c r="J271" s="136"/>
      <c r="L271" s="136"/>
      <c r="M271" s="136"/>
    </row>
    <row r="272" spans="4:13" ht="15.75" customHeight="1">
      <c r="D272" s="143"/>
      <c r="E272" s="143"/>
      <c r="F272" s="143"/>
      <c r="G272" s="136"/>
      <c r="H272" s="136"/>
      <c r="I272" s="136"/>
      <c r="J272" s="136"/>
      <c r="L272" s="136"/>
      <c r="M272" s="136"/>
    </row>
    <row r="273" spans="4:13" ht="15.75" customHeight="1">
      <c r="D273" s="143"/>
      <c r="E273" s="143"/>
      <c r="F273" s="143"/>
      <c r="G273" s="136"/>
      <c r="H273" s="136"/>
      <c r="I273" s="136"/>
      <c r="J273" s="136"/>
      <c r="L273" s="136"/>
      <c r="M273" s="136"/>
    </row>
    <row r="274" spans="4:13" ht="15.75" customHeight="1">
      <c r="D274" s="143"/>
      <c r="E274" s="143"/>
      <c r="F274" s="143"/>
      <c r="G274" s="136"/>
      <c r="H274" s="136"/>
      <c r="I274" s="136"/>
      <c r="J274" s="136"/>
      <c r="L274" s="136"/>
      <c r="M274" s="136"/>
    </row>
    <row r="275" spans="4:13" ht="15.75" customHeight="1">
      <c r="D275" s="143"/>
      <c r="E275" s="143"/>
      <c r="F275" s="143"/>
      <c r="G275" s="136"/>
      <c r="H275" s="136"/>
      <c r="I275" s="136"/>
      <c r="J275" s="136"/>
      <c r="L275" s="136"/>
      <c r="M275" s="136"/>
    </row>
    <row r="276" spans="4:13" ht="15.75" customHeight="1">
      <c r="D276" s="143"/>
      <c r="E276" s="143"/>
      <c r="F276" s="143"/>
      <c r="G276" s="136"/>
      <c r="H276" s="136"/>
      <c r="I276" s="136"/>
      <c r="J276" s="136"/>
      <c r="L276" s="136"/>
      <c r="M276" s="136"/>
    </row>
    <row r="277" spans="4:13" ht="15.75" customHeight="1">
      <c r="D277" s="143"/>
      <c r="E277" s="143"/>
      <c r="F277" s="143"/>
      <c r="G277" s="136"/>
      <c r="H277" s="136"/>
      <c r="I277" s="136"/>
      <c r="J277" s="136"/>
      <c r="L277" s="136"/>
      <c r="M277" s="136"/>
    </row>
    <row r="278" spans="4:13" ht="15.75" customHeight="1">
      <c r="D278" s="143"/>
      <c r="E278" s="143"/>
      <c r="F278" s="143"/>
      <c r="G278" s="136"/>
      <c r="H278" s="136"/>
      <c r="I278" s="136"/>
      <c r="J278" s="136"/>
      <c r="L278" s="136"/>
      <c r="M278" s="136"/>
    </row>
    <row r="279" spans="4:13" ht="15.75" customHeight="1">
      <c r="D279" s="143"/>
      <c r="E279" s="143"/>
      <c r="F279" s="143"/>
      <c r="G279" s="136"/>
      <c r="H279" s="136"/>
      <c r="I279" s="136"/>
      <c r="J279" s="136"/>
      <c r="L279" s="136"/>
      <c r="M279" s="136"/>
    </row>
    <row r="280" spans="4:13" ht="15.75" customHeight="1">
      <c r="D280" s="143"/>
      <c r="E280" s="143"/>
      <c r="F280" s="143"/>
      <c r="G280" s="136"/>
      <c r="H280" s="136"/>
      <c r="I280" s="136"/>
      <c r="J280" s="136"/>
      <c r="L280" s="136"/>
      <c r="M280" s="136"/>
    </row>
    <row r="281" spans="4:13" ht="15.75" customHeight="1">
      <c r="D281" s="143"/>
      <c r="E281" s="143"/>
      <c r="F281" s="143"/>
      <c r="G281" s="136"/>
      <c r="H281" s="136"/>
      <c r="I281" s="136"/>
      <c r="J281" s="136"/>
      <c r="L281" s="136"/>
      <c r="M281" s="136"/>
    </row>
    <row r="282" spans="4:13" ht="15.75" customHeight="1">
      <c r="D282" s="143"/>
      <c r="E282" s="143"/>
      <c r="F282" s="143"/>
      <c r="G282" s="136"/>
      <c r="H282" s="136"/>
      <c r="I282" s="136"/>
      <c r="J282" s="136"/>
      <c r="L282" s="136"/>
      <c r="M282" s="136"/>
    </row>
    <row r="283" spans="4:13" ht="15.75" customHeight="1">
      <c r="D283" s="143"/>
      <c r="E283" s="143"/>
      <c r="F283" s="143"/>
      <c r="G283" s="136"/>
      <c r="H283" s="136"/>
      <c r="I283" s="136"/>
      <c r="J283" s="136"/>
      <c r="L283" s="136"/>
      <c r="M283" s="136"/>
    </row>
    <row r="284" spans="4:13" ht="15.75" customHeight="1">
      <c r="D284" s="143"/>
      <c r="E284" s="143"/>
      <c r="F284" s="143"/>
      <c r="G284" s="136"/>
      <c r="H284" s="136"/>
      <c r="I284" s="136"/>
      <c r="J284" s="136"/>
      <c r="L284" s="136"/>
      <c r="M284" s="136"/>
    </row>
    <row r="285" spans="4:13" ht="15.75" customHeight="1">
      <c r="D285" s="143"/>
      <c r="E285" s="143"/>
      <c r="F285" s="143"/>
      <c r="G285" s="136"/>
      <c r="H285" s="136"/>
      <c r="I285" s="136"/>
      <c r="J285" s="136"/>
      <c r="L285" s="136"/>
      <c r="M285" s="136"/>
    </row>
    <row r="286" spans="4:13" ht="15.75" customHeight="1">
      <c r="D286" s="143"/>
      <c r="E286" s="143"/>
      <c r="F286" s="143"/>
      <c r="G286" s="136"/>
      <c r="H286" s="136"/>
      <c r="I286" s="136"/>
      <c r="J286" s="136"/>
      <c r="L286" s="136"/>
      <c r="M286" s="136"/>
    </row>
    <row r="287" spans="4:13" ht="15.75" customHeight="1">
      <c r="D287" s="143"/>
      <c r="E287" s="143"/>
      <c r="F287" s="143"/>
      <c r="G287" s="136"/>
      <c r="H287" s="136"/>
      <c r="I287" s="136"/>
      <c r="J287" s="136"/>
      <c r="L287" s="136"/>
      <c r="M287" s="136"/>
    </row>
    <row r="288" spans="4:13" ht="15.75" customHeight="1">
      <c r="D288" s="143"/>
      <c r="E288" s="143"/>
      <c r="F288" s="143"/>
      <c r="G288" s="136"/>
      <c r="H288" s="136"/>
      <c r="I288" s="136"/>
      <c r="J288" s="136"/>
      <c r="L288" s="136"/>
      <c r="M288" s="136"/>
    </row>
    <row r="289" spans="4:13" ht="15.75" customHeight="1">
      <c r="D289" s="143"/>
      <c r="E289" s="143"/>
      <c r="F289" s="143"/>
      <c r="G289" s="136"/>
      <c r="H289" s="136"/>
      <c r="I289" s="136"/>
      <c r="J289" s="136"/>
      <c r="L289" s="136"/>
      <c r="M289" s="136"/>
    </row>
    <row r="290" spans="4:13" ht="15.75" customHeight="1">
      <c r="D290" s="143"/>
      <c r="E290" s="143"/>
      <c r="F290" s="143"/>
      <c r="G290" s="136"/>
      <c r="H290" s="136"/>
      <c r="I290" s="136"/>
      <c r="J290" s="136"/>
      <c r="L290" s="136"/>
      <c r="M290" s="136"/>
    </row>
    <row r="291" spans="4:13" ht="15.75" customHeight="1">
      <c r="D291" s="143"/>
      <c r="E291" s="143"/>
      <c r="F291" s="143"/>
      <c r="G291" s="136"/>
      <c r="H291" s="136"/>
      <c r="I291" s="136"/>
      <c r="J291" s="136"/>
      <c r="L291" s="136"/>
      <c r="M291" s="136"/>
    </row>
    <row r="292" spans="4:13" ht="15.75" customHeight="1">
      <c r="D292" s="143"/>
      <c r="E292" s="143"/>
      <c r="F292" s="143"/>
      <c r="G292" s="136"/>
      <c r="H292" s="136"/>
      <c r="I292" s="136"/>
      <c r="J292" s="136"/>
      <c r="L292" s="136"/>
      <c r="M292" s="136"/>
    </row>
    <row r="293" spans="4:13" ht="15.75" customHeight="1">
      <c r="D293" s="143"/>
      <c r="E293" s="143"/>
      <c r="F293" s="143"/>
      <c r="G293" s="136"/>
      <c r="H293" s="136"/>
      <c r="I293" s="136"/>
      <c r="J293" s="136"/>
      <c r="L293" s="136"/>
      <c r="M293" s="136"/>
    </row>
    <row r="294" spans="4:13" ht="15.75" customHeight="1">
      <c r="D294" s="143"/>
      <c r="E294" s="143"/>
      <c r="F294" s="143"/>
      <c r="G294" s="136"/>
      <c r="H294" s="136"/>
      <c r="I294" s="136"/>
      <c r="J294" s="136"/>
      <c r="L294" s="136"/>
      <c r="M294" s="136"/>
    </row>
    <row r="295" spans="4:13" ht="15.75" customHeight="1">
      <c r="D295" s="143"/>
      <c r="E295" s="143"/>
      <c r="F295" s="143"/>
      <c r="G295" s="136"/>
      <c r="H295" s="136"/>
      <c r="I295" s="136"/>
      <c r="J295" s="136"/>
      <c r="L295" s="136"/>
      <c r="M295" s="136"/>
    </row>
    <row r="296" spans="4:13" ht="15.75" customHeight="1">
      <c r="D296" s="143"/>
      <c r="E296" s="143"/>
      <c r="F296" s="143"/>
      <c r="G296" s="136"/>
      <c r="H296" s="136"/>
      <c r="I296" s="136"/>
      <c r="J296" s="136"/>
      <c r="L296" s="136"/>
      <c r="M296" s="136"/>
    </row>
    <row r="297" spans="4:13" ht="15.75" customHeight="1">
      <c r="D297" s="143"/>
      <c r="E297" s="143"/>
      <c r="F297" s="143"/>
      <c r="G297" s="136"/>
      <c r="H297" s="136"/>
      <c r="I297" s="136"/>
      <c r="J297" s="136"/>
      <c r="L297" s="136"/>
      <c r="M297" s="136"/>
    </row>
    <row r="298" spans="4:13" ht="15.75" customHeight="1">
      <c r="D298" s="143"/>
      <c r="E298" s="143"/>
      <c r="F298" s="143"/>
      <c r="G298" s="136"/>
      <c r="H298" s="136"/>
      <c r="I298" s="136"/>
      <c r="J298" s="136"/>
      <c r="L298" s="136"/>
      <c r="M298" s="136"/>
    </row>
    <row r="299" spans="4:13" ht="15.75" customHeight="1">
      <c r="D299" s="143"/>
      <c r="E299" s="143"/>
      <c r="F299" s="143"/>
      <c r="G299" s="136"/>
      <c r="H299" s="136"/>
      <c r="I299" s="136"/>
      <c r="J299" s="136"/>
      <c r="L299" s="136"/>
      <c r="M299" s="136"/>
    </row>
    <row r="300" spans="4:13" ht="15.75" customHeight="1">
      <c r="D300" s="143"/>
      <c r="E300" s="143"/>
      <c r="F300" s="143"/>
      <c r="G300" s="136"/>
      <c r="H300" s="136"/>
      <c r="I300" s="136"/>
      <c r="J300" s="136"/>
      <c r="L300" s="136"/>
      <c r="M300" s="136"/>
    </row>
    <row r="301" spans="4:13" ht="15.75" customHeight="1">
      <c r="D301" s="143"/>
      <c r="E301" s="143"/>
      <c r="F301" s="143"/>
      <c r="G301" s="136"/>
      <c r="H301" s="136"/>
      <c r="I301" s="136"/>
      <c r="J301" s="136"/>
      <c r="L301" s="136"/>
      <c r="M301" s="136"/>
    </row>
    <row r="302" spans="4:13" ht="15.75" customHeight="1">
      <c r="D302" s="143"/>
      <c r="E302" s="143"/>
      <c r="F302" s="143"/>
      <c r="G302" s="136"/>
      <c r="H302" s="136"/>
      <c r="I302" s="136"/>
      <c r="J302" s="136"/>
      <c r="L302" s="136"/>
      <c r="M302" s="136"/>
    </row>
    <row r="303" spans="4:13" ht="15.75" customHeight="1">
      <c r="D303" s="143"/>
      <c r="E303" s="143"/>
      <c r="F303" s="143"/>
      <c r="G303" s="136"/>
      <c r="H303" s="136"/>
      <c r="I303" s="136"/>
      <c r="J303" s="136"/>
      <c r="L303" s="136"/>
      <c r="M303" s="136"/>
    </row>
    <row r="304" spans="4:13" ht="15.75" customHeight="1">
      <c r="D304" s="143"/>
      <c r="E304" s="143"/>
      <c r="F304" s="143"/>
      <c r="G304" s="136"/>
      <c r="H304" s="136"/>
      <c r="I304" s="136"/>
      <c r="J304" s="136"/>
      <c r="L304" s="136"/>
      <c r="M304" s="136"/>
    </row>
    <row r="305" spans="4:13" ht="15.75" customHeight="1">
      <c r="D305" s="143"/>
      <c r="E305" s="143"/>
      <c r="F305" s="143"/>
      <c r="G305" s="136"/>
      <c r="H305" s="136"/>
      <c r="I305" s="136"/>
      <c r="J305" s="136"/>
      <c r="L305" s="136"/>
      <c r="M305" s="136"/>
    </row>
    <row r="306" spans="4:13" ht="15.75" customHeight="1">
      <c r="D306" s="143"/>
      <c r="E306" s="143"/>
      <c r="F306" s="143"/>
      <c r="G306" s="136"/>
      <c r="H306" s="136"/>
      <c r="I306" s="136"/>
      <c r="J306" s="136"/>
      <c r="L306" s="136"/>
      <c r="M306" s="136"/>
    </row>
    <row r="307" spans="4:13" ht="15.75" customHeight="1">
      <c r="D307" s="143"/>
      <c r="E307" s="143"/>
      <c r="F307" s="143"/>
      <c r="G307" s="136"/>
      <c r="H307" s="136"/>
      <c r="I307" s="136"/>
      <c r="J307" s="136"/>
      <c r="L307" s="136"/>
      <c r="M307" s="136"/>
    </row>
    <row r="308" spans="4:13" ht="15.75" customHeight="1">
      <c r="D308" s="143"/>
      <c r="E308" s="143"/>
      <c r="F308" s="143"/>
      <c r="G308" s="136"/>
      <c r="H308" s="136"/>
      <c r="I308" s="136"/>
      <c r="J308" s="136"/>
      <c r="L308" s="136"/>
      <c r="M308" s="136"/>
    </row>
    <row r="309" spans="4:13" ht="15.75" customHeight="1">
      <c r="D309" s="143"/>
      <c r="E309" s="143"/>
      <c r="F309" s="143"/>
      <c r="G309" s="136"/>
      <c r="H309" s="136"/>
      <c r="I309" s="136"/>
      <c r="J309" s="136"/>
      <c r="L309" s="136"/>
      <c r="M309" s="136"/>
    </row>
    <row r="310" spans="4:13" ht="15.75" customHeight="1">
      <c r="D310" s="143"/>
      <c r="E310" s="143"/>
      <c r="F310" s="143"/>
      <c r="G310" s="136"/>
      <c r="H310" s="136"/>
      <c r="I310" s="136"/>
      <c r="J310" s="136"/>
      <c r="L310" s="136"/>
      <c r="M310" s="136"/>
    </row>
    <row r="311" spans="4:13" ht="15.75" customHeight="1">
      <c r="D311" s="143"/>
      <c r="E311" s="143"/>
      <c r="F311" s="143"/>
      <c r="G311" s="136"/>
      <c r="H311" s="136"/>
      <c r="I311" s="136"/>
      <c r="J311" s="136"/>
      <c r="L311" s="136"/>
      <c r="M311" s="136"/>
    </row>
    <row r="312" spans="4:13" ht="15.75" customHeight="1">
      <c r="D312" s="143"/>
      <c r="E312" s="143"/>
      <c r="F312" s="143"/>
      <c r="G312" s="136"/>
      <c r="H312" s="136"/>
      <c r="I312" s="136"/>
      <c r="J312" s="136"/>
      <c r="L312" s="136"/>
      <c r="M312" s="136"/>
    </row>
    <row r="313" spans="4:13" ht="15.75" customHeight="1">
      <c r="D313" s="143"/>
      <c r="E313" s="143"/>
      <c r="F313" s="143"/>
      <c r="G313" s="136"/>
      <c r="H313" s="136"/>
      <c r="I313" s="136"/>
      <c r="J313" s="136"/>
      <c r="L313" s="136"/>
      <c r="M313" s="136"/>
    </row>
    <row r="314" spans="4:13" ht="15.75" customHeight="1">
      <c r="D314" s="143"/>
      <c r="E314" s="143"/>
      <c r="F314" s="143"/>
      <c r="G314" s="136"/>
      <c r="H314" s="136"/>
      <c r="I314" s="136"/>
      <c r="J314" s="136"/>
      <c r="L314" s="136"/>
      <c r="M314" s="136"/>
    </row>
    <row r="315" spans="4:13" ht="15.75" customHeight="1">
      <c r="D315" s="143"/>
      <c r="E315" s="143"/>
      <c r="F315" s="143"/>
      <c r="G315" s="136"/>
      <c r="H315" s="136"/>
      <c r="I315" s="136"/>
      <c r="J315" s="136"/>
      <c r="L315" s="136"/>
      <c r="M315" s="136"/>
    </row>
    <row r="316" spans="4:13" ht="15.75" customHeight="1">
      <c r="D316" s="143"/>
      <c r="E316" s="143"/>
      <c r="F316" s="143"/>
      <c r="G316" s="136"/>
      <c r="H316" s="136"/>
      <c r="I316" s="136"/>
      <c r="J316" s="136"/>
      <c r="L316" s="136"/>
      <c r="M316" s="136"/>
    </row>
    <row r="317" spans="4:13" ht="15.75" customHeight="1">
      <c r="D317" s="143"/>
      <c r="E317" s="143"/>
      <c r="F317" s="143"/>
      <c r="G317" s="136"/>
      <c r="H317" s="136"/>
      <c r="I317" s="136"/>
      <c r="J317" s="136"/>
      <c r="L317" s="136"/>
      <c r="M317" s="136"/>
    </row>
    <row r="318" spans="4:13" ht="15.75" customHeight="1">
      <c r="D318" s="143"/>
      <c r="E318" s="143"/>
      <c r="F318" s="143"/>
      <c r="G318" s="136"/>
      <c r="H318" s="136"/>
      <c r="I318" s="136"/>
      <c r="J318" s="136"/>
      <c r="L318" s="136"/>
      <c r="M318" s="136"/>
    </row>
    <row r="319" spans="4:13" ht="15.75" customHeight="1">
      <c r="D319" s="143"/>
      <c r="E319" s="143"/>
      <c r="F319" s="143"/>
      <c r="G319" s="136"/>
      <c r="H319" s="136"/>
      <c r="I319" s="136"/>
      <c r="J319" s="136"/>
      <c r="L319" s="136"/>
      <c r="M319" s="136"/>
    </row>
    <row r="320" spans="4:13" ht="15.75" customHeight="1">
      <c r="D320" s="143"/>
      <c r="E320" s="143"/>
      <c r="F320" s="143"/>
      <c r="G320" s="136"/>
      <c r="H320" s="136"/>
      <c r="I320" s="136"/>
      <c r="J320" s="136"/>
      <c r="L320" s="136"/>
      <c r="M320" s="136"/>
    </row>
    <row r="321" spans="4:13" ht="15.75" customHeight="1">
      <c r="D321" s="143"/>
      <c r="E321" s="143"/>
      <c r="F321" s="143"/>
      <c r="G321" s="136"/>
      <c r="H321" s="136"/>
      <c r="I321" s="136"/>
      <c r="J321" s="136"/>
      <c r="L321" s="136"/>
      <c r="M321" s="136"/>
    </row>
    <row r="322" spans="4:13" ht="15.75" customHeight="1">
      <c r="D322" s="143"/>
      <c r="E322" s="143"/>
      <c r="F322" s="143"/>
      <c r="G322" s="136"/>
      <c r="H322" s="136"/>
      <c r="I322" s="136"/>
      <c r="J322" s="136"/>
      <c r="L322" s="136"/>
      <c r="M322" s="136"/>
    </row>
    <row r="323" spans="4:13" ht="15.75" customHeight="1">
      <c r="D323" s="143"/>
      <c r="E323" s="143"/>
      <c r="F323" s="143"/>
      <c r="G323" s="136"/>
      <c r="H323" s="136"/>
      <c r="I323" s="136"/>
      <c r="J323" s="136"/>
      <c r="L323" s="136"/>
      <c r="M323" s="136"/>
    </row>
    <row r="324" spans="4:13" ht="15.75" customHeight="1">
      <c r="D324" s="143"/>
      <c r="E324" s="143"/>
      <c r="F324" s="143"/>
      <c r="G324" s="136"/>
      <c r="H324" s="136"/>
      <c r="I324" s="136"/>
      <c r="J324" s="136"/>
      <c r="L324" s="136"/>
      <c r="M324" s="136"/>
    </row>
    <row r="325" spans="4:13" ht="15.75" customHeight="1">
      <c r="D325" s="143"/>
      <c r="E325" s="143"/>
      <c r="F325" s="143"/>
      <c r="G325" s="136"/>
      <c r="H325" s="136"/>
      <c r="I325" s="136"/>
      <c r="J325" s="136"/>
      <c r="L325" s="136"/>
      <c r="M325" s="136"/>
    </row>
    <row r="326" spans="4:13" ht="15.75" customHeight="1">
      <c r="D326" s="143"/>
      <c r="E326" s="143"/>
      <c r="F326" s="143"/>
      <c r="G326" s="136"/>
      <c r="H326" s="136"/>
      <c r="I326" s="136"/>
      <c r="J326" s="136"/>
      <c r="L326" s="136"/>
      <c r="M326" s="136"/>
    </row>
    <row r="327" spans="4:13" ht="15.75" customHeight="1">
      <c r="D327" s="143"/>
      <c r="E327" s="143"/>
      <c r="F327" s="143"/>
      <c r="G327" s="136"/>
      <c r="H327" s="136"/>
      <c r="I327" s="136"/>
      <c r="J327" s="136"/>
      <c r="L327" s="136"/>
      <c r="M327" s="136"/>
    </row>
    <row r="328" spans="4:13" ht="15.75" customHeight="1">
      <c r="D328" s="143"/>
      <c r="E328" s="143"/>
      <c r="F328" s="143"/>
      <c r="G328" s="136"/>
      <c r="H328" s="136"/>
      <c r="I328" s="136"/>
      <c r="J328" s="136"/>
      <c r="L328" s="136"/>
      <c r="M328" s="136"/>
    </row>
    <row r="329" spans="4:13" ht="15.75" customHeight="1">
      <c r="D329" s="143"/>
      <c r="E329" s="143"/>
      <c r="F329" s="143"/>
      <c r="G329" s="136"/>
      <c r="H329" s="136"/>
      <c r="I329" s="136"/>
      <c r="J329" s="136"/>
      <c r="L329" s="136"/>
      <c r="M329" s="136"/>
    </row>
    <row r="330" spans="4:13" ht="15.75" customHeight="1">
      <c r="D330" s="143"/>
      <c r="E330" s="143"/>
      <c r="F330" s="143"/>
      <c r="G330" s="136"/>
      <c r="H330" s="136"/>
      <c r="I330" s="136"/>
      <c r="J330" s="136"/>
      <c r="L330" s="136"/>
      <c r="M330" s="136"/>
    </row>
    <row r="331" spans="4:13" ht="15.75" customHeight="1">
      <c r="D331" s="143"/>
      <c r="E331" s="143"/>
      <c r="F331" s="143"/>
      <c r="G331" s="136"/>
      <c r="H331" s="136"/>
      <c r="I331" s="136"/>
      <c r="J331" s="136"/>
      <c r="L331" s="136"/>
      <c r="M331" s="136"/>
    </row>
    <row r="332" spans="4:13" ht="15.75" customHeight="1">
      <c r="D332" s="143"/>
      <c r="E332" s="143"/>
      <c r="F332" s="143"/>
      <c r="G332" s="136"/>
      <c r="H332" s="136"/>
      <c r="I332" s="136"/>
      <c r="J332" s="136"/>
      <c r="L332" s="136"/>
      <c r="M332" s="136"/>
    </row>
    <row r="333" spans="4:13" ht="15.75" customHeight="1">
      <c r="D333" s="143"/>
      <c r="E333" s="143"/>
      <c r="F333" s="143"/>
      <c r="G333" s="136"/>
      <c r="H333" s="136"/>
      <c r="I333" s="136"/>
      <c r="J333" s="136"/>
      <c r="L333" s="136"/>
      <c r="M333" s="136"/>
    </row>
    <row r="334" spans="4:13" ht="15.75" customHeight="1">
      <c r="D334" s="143"/>
      <c r="E334" s="143"/>
      <c r="F334" s="143"/>
      <c r="G334" s="136"/>
      <c r="H334" s="136"/>
      <c r="I334" s="136"/>
      <c r="J334" s="136"/>
      <c r="L334" s="136"/>
      <c r="M334" s="136"/>
    </row>
    <row r="335" spans="4:13" ht="15.75" customHeight="1">
      <c r="D335" s="143"/>
      <c r="E335" s="143"/>
      <c r="F335" s="143"/>
      <c r="G335" s="136"/>
      <c r="H335" s="136"/>
      <c r="I335" s="136"/>
      <c r="J335" s="136"/>
      <c r="L335" s="136"/>
      <c r="M335" s="136"/>
    </row>
    <row r="336" spans="4:13" ht="15.75" customHeight="1">
      <c r="D336" s="143"/>
      <c r="E336" s="143"/>
      <c r="F336" s="143"/>
      <c r="G336" s="136"/>
      <c r="H336" s="136"/>
      <c r="I336" s="136"/>
      <c r="J336" s="136"/>
      <c r="L336" s="136"/>
      <c r="M336" s="136"/>
    </row>
    <row r="337" spans="4:13" ht="15.75" customHeight="1">
      <c r="D337" s="143"/>
      <c r="E337" s="143"/>
      <c r="F337" s="143"/>
      <c r="G337" s="136"/>
      <c r="H337" s="136"/>
      <c r="I337" s="136"/>
      <c r="J337" s="136"/>
      <c r="L337" s="136"/>
      <c r="M337" s="136"/>
    </row>
    <row r="338" spans="4:13" ht="15.75" customHeight="1">
      <c r="D338" s="143"/>
      <c r="E338" s="143"/>
      <c r="F338" s="143"/>
      <c r="G338" s="136"/>
      <c r="H338" s="136"/>
      <c r="I338" s="136"/>
      <c r="J338" s="136"/>
      <c r="L338" s="136"/>
      <c r="M338" s="136"/>
    </row>
    <row r="339" spans="4:13" ht="15.75" customHeight="1">
      <c r="D339" s="143"/>
      <c r="E339" s="143"/>
      <c r="F339" s="143"/>
      <c r="G339" s="136"/>
      <c r="H339" s="136"/>
      <c r="I339" s="136"/>
      <c r="J339" s="136"/>
      <c r="L339" s="136"/>
      <c r="M339" s="136"/>
    </row>
    <row r="340" spans="4:13" ht="15.75" customHeight="1">
      <c r="D340" s="143"/>
      <c r="E340" s="143"/>
      <c r="F340" s="143"/>
      <c r="G340" s="136"/>
      <c r="H340" s="136"/>
      <c r="I340" s="136"/>
      <c r="J340" s="136"/>
      <c r="L340" s="136"/>
      <c r="M340" s="136"/>
    </row>
    <row r="341" spans="4:13" ht="15.75" customHeight="1">
      <c r="D341" s="143"/>
      <c r="E341" s="143"/>
      <c r="F341" s="143"/>
      <c r="G341" s="136"/>
      <c r="H341" s="136"/>
      <c r="I341" s="136"/>
      <c r="J341" s="136"/>
      <c r="L341" s="136"/>
      <c r="M341" s="136"/>
    </row>
    <row r="342" spans="4:13" ht="15.75" customHeight="1">
      <c r="D342" s="143"/>
      <c r="E342" s="143"/>
      <c r="F342" s="143"/>
      <c r="G342" s="136"/>
      <c r="H342" s="136"/>
      <c r="I342" s="136"/>
      <c r="J342" s="136"/>
      <c r="L342" s="136"/>
      <c r="M342" s="136"/>
    </row>
    <row r="343" spans="4:13" ht="15.75" customHeight="1">
      <c r="D343" s="143"/>
      <c r="E343" s="143"/>
      <c r="F343" s="143"/>
      <c r="G343" s="136"/>
      <c r="H343" s="136"/>
      <c r="I343" s="136"/>
      <c r="J343" s="136"/>
      <c r="L343" s="136"/>
      <c r="M343" s="136"/>
    </row>
    <row r="344" spans="4:13" ht="15.75" customHeight="1">
      <c r="D344" s="143"/>
      <c r="E344" s="143"/>
      <c r="F344" s="143"/>
      <c r="G344" s="136"/>
      <c r="H344" s="136"/>
      <c r="I344" s="136"/>
      <c r="J344" s="136"/>
      <c r="L344" s="136"/>
      <c r="M344" s="136"/>
    </row>
    <row r="345" spans="4:13" ht="15.75" customHeight="1">
      <c r="D345" s="143"/>
      <c r="E345" s="143"/>
      <c r="F345" s="143"/>
      <c r="G345" s="136"/>
      <c r="H345" s="136"/>
      <c r="I345" s="136"/>
      <c r="J345" s="136"/>
      <c r="L345" s="136"/>
      <c r="M345" s="136"/>
    </row>
    <row r="346" spans="4:13" ht="15.75" customHeight="1">
      <c r="D346" s="143"/>
      <c r="E346" s="143"/>
      <c r="F346" s="143"/>
      <c r="G346" s="136"/>
      <c r="H346" s="136"/>
      <c r="I346" s="136"/>
      <c r="J346" s="136"/>
      <c r="L346" s="136"/>
      <c r="M346" s="136"/>
    </row>
    <row r="347" spans="4:13" ht="15.75" customHeight="1">
      <c r="D347" s="143"/>
      <c r="E347" s="143"/>
      <c r="F347" s="143"/>
      <c r="G347" s="136"/>
      <c r="H347" s="136"/>
      <c r="I347" s="136"/>
      <c r="J347" s="136"/>
      <c r="L347" s="136"/>
      <c r="M347" s="136"/>
    </row>
    <row r="348" spans="4:13" ht="15.75" customHeight="1">
      <c r="D348" s="143"/>
      <c r="E348" s="143"/>
      <c r="F348" s="143"/>
      <c r="G348" s="136"/>
      <c r="H348" s="136"/>
      <c r="I348" s="136"/>
      <c r="J348" s="136"/>
      <c r="L348" s="136"/>
      <c r="M348" s="136"/>
    </row>
    <row r="349" spans="4:13" ht="15.75" customHeight="1">
      <c r="D349" s="143"/>
      <c r="E349" s="143"/>
      <c r="F349" s="143"/>
      <c r="G349" s="136"/>
      <c r="H349" s="136"/>
      <c r="I349" s="136"/>
      <c r="J349" s="136"/>
      <c r="L349" s="136"/>
      <c r="M349" s="136"/>
    </row>
    <row r="350" spans="4:13" ht="15.75" customHeight="1">
      <c r="D350" s="143"/>
      <c r="E350" s="143"/>
      <c r="F350" s="143"/>
      <c r="G350" s="136"/>
      <c r="H350" s="136"/>
      <c r="I350" s="136"/>
      <c r="J350" s="136"/>
      <c r="L350" s="136"/>
      <c r="M350" s="136"/>
    </row>
    <row r="351" spans="4:13" ht="15.75" customHeight="1">
      <c r="D351" s="143"/>
      <c r="E351" s="143"/>
      <c r="F351" s="143"/>
      <c r="G351" s="136"/>
      <c r="H351" s="136"/>
      <c r="I351" s="136"/>
      <c r="J351" s="136"/>
      <c r="L351" s="136"/>
      <c r="M351" s="136"/>
    </row>
    <row r="352" spans="4:13" ht="15.75" customHeight="1">
      <c r="D352" s="143"/>
      <c r="E352" s="143"/>
      <c r="F352" s="143"/>
      <c r="G352" s="136"/>
      <c r="H352" s="136"/>
      <c r="I352" s="136"/>
      <c r="J352" s="136"/>
      <c r="L352" s="136"/>
      <c r="M352" s="136"/>
    </row>
    <row r="353" spans="4:13" ht="15.75" customHeight="1">
      <c r="D353" s="143"/>
      <c r="E353" s="143"/>
      <c r="F353" s="143"/>
      <c r="G353" s="136"/>
      <c r="H353" s="136"/>
      <c r="I353" s="136"/>
      <c r="J353" s="136"/>
      <c r="L353" s="136"/>
      <c r="M353" s="136"/>
    </row>
    <row r="354" spans="4:13" ht="15.75" customHeight="1">
      <c r="D354" s="143"/>
      <c r="E354" s="143"/>
      <c r="F354" s="143"/>
      <c r="G354" s="136"/>
      <c r="H354" s="136"/>
      <c r="I354" s="136"/>
      <c r="J354" s="136"/>
      <c r="L354" s="136"/>
      <c r="M354" s="136"/>
    </row>
    <row r="355" spans="4:13" ht="15.75" customHeight="1">
      <c r="D355" s="143"/>
      <c r="E355" s="143"/>
      <c r="F355" s="143"/>
      <c r="G355" s="136"/>
      <c r="H355" s="136"/>
      <c r="I355" s="136"/>
      <c r="J355" s="136"/>
      <c r="L355" s="136"/>
      <c r="M355" s="136"/>
    </row>
    <row r="356" spans="4:13" ht="15.75" customHeight="1">
      <c r="D356" s="143"/>
      <c r="E356" s="143"/>
      <c r="F356" s="143"/>
      <c r="G356" s="136"/>
      <c r="H356" s="136"/>
      <c r="I356" s="136"/>
      <c r="J356" s="136"/>
      <c r="L356" s="136"/>
      <c r="M356" s="136"/>
    </row>
    <row r="357" spans="4:13" ht="15.75" customHeight="1">
      <c r="D357" s="143"/>
      <c r="E357" s="143"/>
      <c r="F357" s="143"/>
      <c r="G357" s="136"/>
      <c r="H357" s="136"/>
      <c r="I357" s="136"/>
      <c r="J357" s="136"/>
      <c r="L357" s="136"/>
      <c r="M357" s="136"/>
    </row>
    <row r="358" spans="4:13" ht="15.75" customHeight="1">
      <c r="D358" s="143"/>
      <c r="E358" s="143"/>
      <c r="F358" s="143"/>
      <c r="G358" s="136"/>
      <c r="H358" s="136"/>
      <c r="I358" s="136"/>
      <c r="J358" s="136"/>
      <c r="L358" s="136"/>
      <c r="M358" s="136"/>
    </row>
    <row r="359" spans="4:13" ht="15.75" customHeight="1">
      <c r="D359" s="143"/>
      <c r="E359" s="143"/>
      <c r="F359" s="143"/>
      <c r="G359" s="136"/>
      <c r="H359" s="136"/>
      <c r="I359" s="136"/>
      <c r="J359" s="136"/>
      <c r="L359" s="136"/>
      <c r="M359" s="136"/>
    </row>
    <row r="360" spans="4:13" ht="15.75" customHeight="1">
      <c r="D360" s="143"/>
      <c r="E360" s="143"/>
      <c r="F360" s="143"/>
      <c r="G360" s="136"/>
      <c r="H360" s="136"/>
      <c r="I360" s="136"/>
      <c r="J360" s="136"/>
      <c r="L360" s="136"/>
      <c r="M360" s="136"/>
    </row>
    <row r="361" spans="4:13" ht="15.75" customHeight="1">
      <c r="D361" s="143"/>
      <c r="E361" s="143"/>
      <c r="F361" s="143"/>
      <c r="G361" s="136"/>
      <c r="H361" s="136"/>
      <c r="I361" s="136"/>
      <c r="J361" s="136"/>
      <c r="L361" s="136"/>
      <c r="M361" s="136"/>
    </row>
    <row r="362" spans="4:13" ht="15.75" customHeight="1">
      <c r="D362" s="143"/>
      <c r="E362" s="143"/>
      <c r="F362" s="143"/>
      <c r="G362" s="136"/>
      <c r="H362" s="136"/>
      <c r="I362" s="136"/>
      <c r="J362" s="136"/>
      <c r="L362" s="136"/>
      <c r="M362" s="136"/>
    </row>
    <row r="363" spans="4:13" ht="15.75" customHeight="1">
      <c r="D363" s="143"/>
      <c r="E363" s="143"/>
      <c r="F363" s="143"/>
      <c r="G363" s="136"/>
      <c r="H363" s="136"/>
      <c r="I363" s="136"/>
      <c r="J363" s="136"/>
      <c r="L363" s="136"/>
      <c r="M363" s="136"/>
    </row>
    <row r="364" spans="4:13" ht="15.75" customHeight="1">
      <c r="D364" s="143"/>
      <c r="E364" s="143"/>
      <c r="F364" s="143"/>
      <c r="G364" s="136"/>
      <c r="H364" s="136"/>
      <c r="I364" s="136"/>
      <c r="J364" s="136"/>
      <c r="L364" s="136"/>
      <c r="M364" s="136"/>
    </row>
    <row r="365" spans="4:13" ht="15.75" customHeight="1">
      <c r="D365" s="143"/>
      <c r="E365" s="143"/>
      <c r="F365" s="143"/>
      <c r="G365" s="136"/>
      <c r="H365" s="136"/>
      <c r="I365" s="136"/>
      <c r="J365" s="136"/>
      <c r="L365" s="136"/>
      <c r="M365" s="136"/>
    </row>
    <row r="366" spans="4:13" ht="15.75" customHeight="1">
      <c r="D366" s="143"/>
      <c r="E366" s="143"/>
      <c r="F366" s="143"/>
      <c r="G366" s="136"/>
      <c r="H366" s="136"/>
      <c r="I366" s="136"/>
      <c r="J366" s="136"/>
      <c r="L366" s="136"/>
      <c r="M366" s="136"/>
    </row>
    <row r="367" spans="4:13" ht="15.75" customHeight="1">
      <c r="D367" s="143"/>
      <c r="E367" s="143"/>
      <c r="F367" s="143"/>
      <c r="G367" s="136"/>
      <c r="H367" s="136"/>
      <c r="I367" s="136"/>
      <c r="J367" s="136"/>
      <c r="L367" s="136"/>
      <c r="M367" s="136"/>
    </row>
    <row r="368" spans="4:13" ht="15.75" customHeight="1">
      <c r="D368" s="143"/>
      <c r="E368" s="143"/>
      <c r="F368" s="143"/>
      <c r="G368" s="136"/>
      <c r="H368" s="136"/>
      <c r="I368" s="136"/>
      <c r="J368" s="136"/>
      <c r="L368" s="136"/>
      <c r="M368" s="136"/>
    </row>
    <row r="369" spans="4:13" ht="15.75" customHeight="1">
      <c r="D369" s="143"/>
      <c r="E369" s="143"/>
      <c r="F369" s="143"/>
      <c r="G369" s="136"/>
      <c r="H369" s="136"/>
      <c r="I369" s="136"/>
      <c r="J369" s="136"/>
      <c r="L369" s="136"/>
      <c r="M369" s="136"/>
    </row>
    <row r="370" spans="4:13" ht="15.75" customHeight="1">
      <c r="D370" s="143"/>
      <c r="E370" s="143"/>
      <c r="F370" s="143"/>
      <c r="G370" s="136"/>
      <c r="H370" s="136"/>
      <c r="I370" s="136"/>
      <c r="J370" s="136"/>
      <c r="L370" s="136"/>
      <c r="M370" s="136"/>
    </row>
    <row r="371" spans="4:13" ht="15.75" customHeight="1">
      <c r="D371" s="143"/>
      <c r="E371" s="143"/>
      <c r="F371" s="143"/>
      <c r="G371" s="136"/>
      <c r="H371" s="136"/>
      <c r="I371" s="136"/>
      <c r="J371" s="136"/>
      <c r="L371" s="136"/>
      <c r="M371" s="136"/>
    </row>
    <row r="372" spans="4:13" ht="15.75" customHeight="1">
      <c r="D372" s="143"/>
      <c r="E372" s="143"/>
      <c r="F372" s="143"/>
      <c r="G372" s="136"/>
      <c r="H372" s="136"/>
      <c r="I372" s="136"/>
      <c r="J372" s="136"/>
      <c r="L372" s="136"/>
      <c r="M372" s="136"/>
    </row>
    <row r="373" spans="4:13" ht="15.75" customHeight="1">
      <c r="D373" s="143"/>
      <c r="E373" s="143"/>
      <c r="F373" s="143"/>
      <c r="G373" s="136"/>
      <c r="H373" s="136"/>
      <c r="I373" s="136"/>
      <c r="J373" s="136"/>
      <c r="L373" s="136"/>
      <c r="M373" s="136"/>
    </row>
    <row r="374" spans="4:13" ht="15.75" customHeight="1">
      <c r="D374" s="143"/>
      <c r="E374" s="143"/>
      <c r="F374" s="143"/>
      <c r="G374" s="136"/>
      <c r="H374" s="136"/>
      <c r="I374" s="136"/>
      <c r="J374" s="136"/>
      <c r="L374" s="136"/>
      <c r="M374" s="136"/>
    </row>
    <row r="375" spans="4:13" ht="15.75" customHeight="1">
      <c r="D375" s="143"/>
      <c r="E375" s="143"/>
      <c r="F375" s="143"/>
      <c r="G375" s="136"/>
      <c r="H375" s="136"/>
      <c r="I375" s="136"/>
      <c r="J375" s="136"/>
      <c r="L375" s="136"/>
      <c r="M375" s="136"/>
    </row>
    <row r="376" spans="4:13" ht="15.75" customHeight="1">
      <c r="D376" s="143"/>
      <c r="E376" s="143"/>
      <c r="F376" s="143"/>
      <c r="G376" s="136"/>
      <c r="H376" s="136"/>
      <c r="I376" s="136"/>
      <c r="J376" s="136"/>
      <c r="L376" s="136"/>
      <c r="M376" s="136"/>
    </row>
    <row r="377" spans="4:13" ht="15.75" customHeight="1">
      <c r="D377" s="143"/>
      <c r="E377" s="143"/>
      <c r="F377" s="143"/>
      <c r="G377" s="136"/>
      <c r="H377" s="136"/>
      <c r="I377" s="136"/>
      <c r="J377" s="136"/>
      <c r="L377" s="136"/>
      <c r="M377" s="136"/>
    </row>
    <row r="378" spans="4:13" ht="15.75" customHeight="1">
      <c r="D378" s="143"/>
      <c r="E378" s="143"/>
      <c r="F378" s="143"/>
      <c r="G378" s="136"/>
      <c r="H378" s="136"/>
      <c r="I378" s="136"/>
      <c r="J378" s="136"/>
      <c r="L378" s="136"/>
      <c r="M378" s="136"/>
    </row>
    <row r="379" spans="4:13" ht="15.75" customHeight="1">
      <c r="D379" s="143"/>
      <c r="E379" s="143"/>
      <c r="F379" s="143"/>
      <c r="G379" s="136"/>
      <c r="H379" s="136"/>
      <c r="I379" s="136"/>
      <c r="J379" s="136"/>
      <c r="L379" s="136"/>
      <c r="M379" s="136"/>
    </row>
    <row r="380" spans="4:13" ht="15.75" customHeight="1">
      <c r="D380" s="143"/>
      <c r="E380" s="143"/>
      <c r="F380" s="143"/>
      <c r="G380" s="136"/>
      <c r="H380" s="136"/>
      <c r="I380" s="136"/>
      <c r="J380" s="136"/>
      <c r="L380" s="136"/>
      <c r="M380" s="136"/>
    </row>
    <row r="381" spans="4:13" ht="15.75" customHeight="1">
      <c r="D381" s="143"/>
      <c r="E381" s="143"/>
      <c r="F381" s="143"/>
      <c r="G381" s="136"/>
      <c r="H381" s="136"/>
      <c r="I381" s="136"/>
      <c r="J381" s="136"/>
      <c r="L381" s="136"/>
      <c r="M381" s="136"/>
    </row>
    <row r="382" spans="4:13" ht="15.75" customHeight="1">
      <c r="D382" s="143"/>
      <c r="E382" s="143"/>
      <c r="F382" s="143"/>
      <c r="G382" s="136"/>
      <c r="H382" s="136"/>
      <c r="I382" s="136"/>
      <c r="J382" s="136"/>
      <c r="L382" s="136"/>
      <c r="M382" s="136"/>
    </row>
    <row r="383" spans="4:13" ht="15.75" customHeight="1">
      <c r="D383" s="143"/>
      <c r="E383" s="143"/>
      <c r="F383" s="143"/>
      <c r="G383" s="136"/>
      <c r="H383" s="136"/>
      <c r="I383" s="136"/>
      <c r="J383" s="136"/>
      <c r="L383" s="136"/>
      <c r="M383" s="136"/>
    </row>
    <row r="384" spans="4:13" ht="15.75" customHeight="1">
      <c r="D384" s="143"/>
      <c r="E384" s="143"/>
      <c r="F384" s="143"/>
      <c r="G384" s="136"/>
      <c r="H384" s="136"/>
      <c r="I384" s="136"/>
      <c r="J384" s="136"/>
      <c r="L384" s="136"/>
      <c r="M384" s="136"/>
    </row>
    <row r="385" spans="4:13" ht="15.75" customHeight="1">
      <c r="D385" s="143"/>
      <c r="E385" s="143"/>
      <c r="F385" s="143"/>
      <c r="G385" s="136"/>
      <c r="H385" s="136"/>
      <c r="I385" s="136"/>
      <c r="J385" s="136"/>
      <c r="L385" s="136"/>
      <c r="M385" s="136"/>
    </row>
    <row r="386" spans="4:13" ht="15.75" customHeight="1">
      <c r="D386" s="143"/>
      <c r="E386" s="143"/>
      <c r="F386" s="143"/>
      <c r="G386" s="136"/>
      <c r="H386" s="136"/>
      <c r="I386" s="136"/>
      <c r="J386" s="136"/>
      <c r="L386" s="136"/>
      <c r="M386" s="136"/>
    </row>
    <row r="387" spans="4:13" ht="15.75" customHeight="1">
      <c r="D387" s="143"/>
      <c r="E387" s="143"/>
      <c r="F387" s="143"/>
      <c r="G387" s="136"/>
      <c r="H387" s="136"/>
      <c r="I387" s="136"/>
      <c r="J387" s="136"/>
      <c r="L387" s="136"/>
      <c r="M387" s="136"/>
    </row>
    <row r="388" spans="4:13" ht="15.75" customHeight="1">
      <c r="D388" s="143"/>
      <c r="E388" s="143"/>
      <c r="F388" s="143"/>
      <c r="G388" s="136"/>
      <c r="H388" s="136"/>
      <c r="I388" s="136"/>
      <c r="J388" s="136"/>
      <c r="L388" s="136"/>
      <c r="M388" s="136"/>
    </row>
    <row r="389" spans="4:13" ht="15.75" customHeight="1">
      <c r="D389" s="143"/>
      <c r="E389" s="143"/>
      <c r="F389" s="143"/>
      <c r="G389" s="136"/>
      <c r="H389" s="136"/>
      <c r="I389" s="136"/>
      <c r="J389" s="136"/>
      <c r="L389" s="136"/>
      <c r="M389" s="136"/>
    </row>
    <row r="390" spans="4:13" ht="15.75" customHeight="1">
      <c r="D390" s="143"/>
      <c r="E390" s="143"/>
      <c r="F390" s="143"/>
      <c r="G390" s="136"/>
      <c r="H390" s="136"/>
      <c r="I390" s="136"/>
      <c r="J390" s="136"/>
      <c r="L390" s="136"/>
      <c r="M390" s="136"/>
    </row>
    <row r="391" spans="4:13" ht="15.75" customHeight="1">
      <c r="D391" s="143"/>
      <c r="E391" s="143"/>
      <c r="F391" s="143"/>
      <c r="G391" s="136"/>
      <c r="H391" s="136"/>
      <c r="I391" s="136"/>
      <c r="J391" s="136"/>
      <c r="L391" s="136"/>
      <c r="M391" s="136"/>
    </row>
    <row r="392" spans="4:13" ht="15.75" customHeight="1">
      <c r="D392" s="143"/>
      <c r="E392" s="143"/>
      <c r="F392" s="143"/>
      <c r="G392" s="136"/>
      <c r="H392" s="136"/>
      <c r="I392" s="136"/>
      <c r="J392" s="136"/>
      <c r="L392" s="136"/>
      <c r="M392" s="136"/>
    </row>
    <row r="393" spans="4:13" ht="15.75" customHeight="1">
      <c r="D393" s="143"/>
      <c r="E393" s="143"/>
      <c r="F393" s="143"/>
      <c r="G393" s="136"/>
      <c r="H393" s="136"/>
      <c r="I393" s="136"/>
      <c r="J393" s="136"/>
      <c r="L393" s="136"/>
      <c r="M393" s="136"/>
    </row>
    <row r="394" spans="4:13" ht="15.75" customHeight="1">
      <c r="D394" s="143"/>
      <c r="E394" s="143"/>
      <c r="F394" s="143"/>
      <c r="G394" s="136"/>
      <c r="H394" s="136"/>
      <c r="I394" s="136"/>
      <c r="J394" s="136"/>
      <c r="L394" s="136"/>
      <c r="M394" s="136"/>
    </row>
    <row r="395" spans="4:13" ht="15.75" customHeight="1">
      <c r="D395" s="143"/>
      <c r="E395" s="143"/>
      <c r="F395" s="143"/>
      <c r="G395" s="136"/>
      <c r="H395" s="136"/>
      <c r="I395" s="136"/>
      <c r="J395" s="136"/>
      <c r="L395" s="136"/>
      <c r="M395" s="136"/>
    </row>
    <row r="396" spans="4:13" ht="15.75" customHeight="1">
      <c r="D396" s="143"/>
      <c r="E396" s="143"/>
      <c r="F396" s="143"/>
      <c r="G396" s="136"/>
      <c r="H396" s="136"/>
      <c r="I396" s="136"/>
      <c r="J396" s="136"/>
      <c r="L396" s="136"/>
      <c r="M396" s="136"/>
    </row>
    <row r="397" spans="4:13" ht="15.75" customHeight="1">
      <c r="D397" s="143"/>
      <c r="E397" s="143"/>
      <c r="F397" s="143"/>
      <c r="G397" s="136"/>
      <c r="H397" s="136"/>
      <c r="I397" s="136"/>
      <c r="J397" s="136"/>
      <c r="L397" s="136"/>
      <c r="M397" s="136"/>
    </row>
    <row r="398" spans="4:13" ht="15.75" customHeight="1">
      <c r="D398" s="143"/>
      <c r="E398" s="143"/>
      <c r="F398" s="143"/>
      <c r="G398" s="136"/>
      <c r="H398" s="136"/>
      <c r="I398" s="136"/>
      <c r="J398" s="136"/>
      <c r="L398" s="136"/>
      <c r="M398" s="136"/>
    </row>
    <row r="399" spans="4:13" ht="15.75" customHeight="1">
      <c r="D399" s="143"/>
      <c r="E399" s="143"/>
      <c r="F399" s="143"/>
      <c r="G399" s="136"/>
      <c r="H399" s="136"/>
      <c r="I399" s="136"/>
      <c r="J399" s="136"/>
      <c r="L399" s="136"/>
      <c r="M399" s="136"/>
    </row>
    <row r="400" spans="4:13" ht="15.75" customHeight="1">
      <c r="D400" s="143"/>
      <c r="E400" s="143"/>
      <c r="F400" s="143"/>
      <c r="G400" s="136"/>
      <c r="H400" s="136"/>
      <c r="I400" s="136"/>
      <c r="J400" s="136"/>
      <c r="L400" s="136"/>
      <c r="M400" s="136"/>
    </row>
    <row r="401" spans="4:13" ht="15.75" customHeight="1">
      <c r="D401" s="143"/>
      <c r="E401" s="143"/>
      <c r="F401" s="143"/>
      <c r="G401" s="136"/>
      <c r="H401" s="136"/>
      <c r="I401" s="136"/>
      <c r="J401" s="136"/>
      <c r="L401" s="136"/>
      <c r="M401" s="136"/>
    </row>
    <row r="402" spans="4:13" ht="15.75" customHeight="1">
      <c r="D402" s="143"/>
      <c r="E402" s="143"/>
      <c r="F402" s="143"/>
      <c r="G402" s="136"/>
      <c r="H402" s="136"/>
      <c r="I402" s="136"/>
      <c r="J402" s="136"/>
      <c r="L402" s="136"/>
      <c r="M402" s="136"/>
    </row>
    <row r="403" spans="4:13" ht="15.75" customHeight="1">
      <c r="D403" s="143"/>
      <c r="E403" s="143"/>
      <c r="F403" s="143"/>
      <c r="G403" s="136"/>
      <c r="H403" s="136"/>
      <c r="I403" s="136"/>
      <c r="J403" s="136"/>
      <c r="L403" s="136"/>
      <c r="M403" s="136"/>
    </row>
    <row r="404" spans="4:13" ht="15.75" customHeight="1">
      <c r="D404" s="143"/>
      <c r="E404" s="143"/>
      <c r="F404" s="143"/>
      <c r="G404" s="136"/>
      <c r="H404" s="136"/>
      <c r="I404" s="136"/>
      <c r="J404" s="136"/>
      <c r="L404" s="136"/>
      <c r="M404" s="136"/>
    </row>
    <row r="405" spans="4:13" ht="15.75" customHeight="1">
      <c r="D405" s="143"/>
      <c r="E405" s="143"/>
      <c r="F405" s="143"/>
      <c r="G405" s="136"/>
      <c r="H405" s="136"/>
      <c r="I405" s="136"/>
      <c r="J405" s="136"/>
      <c r="L405" s="136"/>
      <c r="M405" s="136"/>
    </row>
    <row r="406" spans="4:13" ht="15.75" customHeight="1">
      <c r="D406" s="143"/>
      <c r="E406" s="143"/>
      <c r="F406" s="143"/>
      <c r="G406" s="136"/>
      <c r="H406" s="136"/>
      <c r="I406" s="136"/>
      <c r="J406" s="136"/>
      <c r="L406" s="136"/>
      <c r="M406" s="136"/>
    </row>
    <row r="407" spans="4:13" ht="15.75" customHeight="1">
      <c r="D407" s="143"/>
      <c r="E407" s="143"/>
      <c r="F407" s="143"/>
      <c r="G407" s="136"/>
      <c r="H407" s="136"/>
      <c r="I407" s="136"/>
      <c r="J407" s="136"/>
      <c r="L407" s="136"/>
      <c r="M407" s="136"/>
    </row>
    <row r="408" spans="4:13" ht="15.75" customHeight="1">
      <c r="D408" s="143"/>
      <c r="E408" s="143"/>
      <c r="F408" s="143"/>
      <c r="G408" s="136"/>
      <c r="H408" s="136"/>
      <c r="I408" s="136"/>
      <c r="J408" s="136"/>
      <c r="L408" s="136"/>
      <c r="M408" s="136"/>
    </row>
    <row r="409" spans="4:13" ht="15.75" customHeight="1">
      <c r="D409" s="143"/>
      <c r="E409" s="143"/>
      <c r="F409" s="143"/>
      <c r="G409" s="136"/>
      <c r="H409" s="136"/>
      <c r="I409" s="136"/>
      <c r="J409" s="136"/>
      <c r="L409" s="136"/>
      <c r="M409" s="136"/>
    </row>
    <row r="410" spans="4:13" ht="15.75" customHeight="1">
      <c r="D410" s="143"/>
      <c r="E410" s="143"/>
      <c r="F410" s="143"/>
      <c r="G410" s="136"/>
      <c r="H410" s="136"/>
      <c r="I410" s="136"/>
      <c r="J410" s="136"/>
      <c r="L410" s="136"/>
      <c r="M410" s="136"/>
    </row>
    <row r="411" spans="4:13" ht="15.75" customHeight="1">
      <c r="D411" s="143"/>
      <c r="E411" s="143"/>
      <c r="F411" s="143"/>
      <c r="G411" s="136"/>
      <c r="H411" s="136"/>
      <c r="I411" s="136"/>
      <c r="J411" s="136"/>
      <c r="L411" s="136"/>
      <c r="M411" s="136"/>
    </row>
    <row r="412" spans="4:13" ht="15.75" customHeight="1">
      <c r="D412" s="143"/>
      <c r="E412" s="143"/>
      <c r="F412" s="143"/>
      <c r="G412" s="136"/>
      <c r="H412" s="136"/>
      <c r="I412" s="136"/>
      <c r="J412" s="136"/>
      <c r="L412" s="136"/>
      <c r="M412" s="136"/>
    </row>
    <row r="413" spans="4:13" ht="15.75" customHeight="1">
      <c r="D413" s="143"/>
      <c r="E413" s="143"/>
      <c r="F413" s="143"/>
      <c r="G413" s="136"/>
      <c r="H413" s="136"/>
      <c r="I413" s="136"/>
      <c r="J413" s="136"/>
      <c r="L413" s="136"/>
      <c r="M413" s="136"/>
    </row>
    <row r="414" spans="4:13" ht="15.75" customHeight="1">
      <c r="D414" s="143"/>
      <c r="E414" s="143"/>
      <c r="F414" s="143"/>
      <c r="G414" s="136"/>
      <c r="H414" s="136"/>
      <c r="I414" s="136"/>
      <c r="J414" s="136"/>
      <c r="L414" s="136"/>
      <c r="M414" s="136"/>
    </row>
    <row r="415" spans="4:13" ht="15.75" customHeight="1">
      <c r="D415" s="143"/>
      <c r="E415" s="143"/>
      <c r="F415" s="143"/>
      <c r="G415" s="136"/>
      <c r="H415" s="136"/>
      <c r="I415" s="136"/>
      <c r="J415" s="136"/>
      <c r="L415" s="136"/>
      <c r="M415" s="136"/>
    </row>
    <row r="416" spans="4:13" ht="15.75" customHeight="1">
      <c r="D416" s="143"/>
      <c r="E416" s="143"/>
      <c r="F416" s="143"/>
      <c r="G416" s="136"/>
      <c r="H416" s="136"/>
      <c r="I416" s="136"/>
      <c r="J416" s="136"/>
      <c r="L416" s="136"/>
      <c r="M416" s="136"/>
    </row>
  </sheetData>
  <sheetProtection algorithmName="SHA-512" hashValue="zbJzZu4Hu3rTvvdBsHkN4NQQrW6Ymz+kKj39NHhL81Tw5yhA/88dVRDkyAc3guKCkEtS0eL5ei21+JWj1jCfbg==" saltValue="Ij92FPrqEwOr8bGI2JCmxg==" spinCount="100000" sheet="1" objects="1" scenarios="1"/>
  <mergeCells count="11">
    <mergeCell ref="B13:C15"/>
    <mergeCell ref="B4:N4"/>
    <mergeCell ref="B10:C12"/>
    <mergeCell ref="E5:E6"/>
    <mergeCell ref="F5:F6"/>
    <mergeCell ref="G5:J5"/>
    <mergeCell ref="N5:N6"/>
    <mergeCell ref="L5:L6"/>
    <mergeCell ref="M5:M6"/>
    <mergeCell ref="K5:K6"/>
    <mergeCell ref="B7:C9"/>
  </mergeCells>
  <phoneticPr fontId="3" type="noConversion"/>
  <pageMargins left="0.55118110236220474" right="0.39370078740157483" top="0.9055118110236221" bottom="0" header="0.43307086614173229" footer="0"/>
  <pageSetup scale="75" orientation="portrait" horizontalDpi="2400" verticalDpi="2400" r:id="rId1"/>
  <headerFooter alignWithMargins="0">
    <oddHeader>&amp;C&amp;11INSTITUTO SUPERIOR TÉCNICO — BALANÇO SOCIAL DE 2018</oddHeader>
  </headerFooter>
  <picture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9DE0"/>
    <pageSetUpPr autoPageBreaks="0"/>
  </sheetPr>
  <dimension ref="A1:CN463"/>
  <sheetViews>
    <sheetView showGridLines="0" showRowColHeaders="0" zoomScale="90" zoomScaleNormal="90" workbookViewId="0">
      <selection activeCell="S7" sqref="S7"/>
    </sheetView>
  </sheetViews>
  <sheetFormatPr defaultColWidth="9.109375" defaultRowHeight="15.75" customHeight="1"/>
  <cols>
    <col min="1" max="1" width="3.33203125" style="136" customWidth="1"/>
    <col min="2" max="2" width="19.6640625" style="13" customWidth="1"/>
    <col min="3" max="3" width="11.109375" style="13" customWidth="1"/>
    <col min="4" max="4" width="2.44140625" style="15" customWidth="1"/>
    <col min="5" max="14" width="8.88671875" style="13" customWidth="1"/>
    <col min="15" max="15" width="8.109375" style="13" bestFit="1" customWidth="1"/>
    <col min="16" max="16" width="8.5546875" style="13" bestFit="1" customWidth="1"/>
    <col min="17" max="17" width="2.88671875" style="136" customWidth="1"/>
    <col min="18" max="19" width="4.33203125" style="13" customWidth="1"/>
    <col min="20" max="92" width="9.109375" style="136"/>
    <col min="93" max="16384" width="9.109375" style="13"/>
  </cols>
  <sheetData>
    <row r="1" spans="1:92" ht="15.75" customHeight="1">
      <c r="B1" s="136"/>
      <c r="C1" s="136"/>
      <c r="D1" s="143"/>
      <c r="E1" s="136"/>
      <c r="F1" s="136"/>
      <c r="G1" s="136"/>
      <c r="H1" s="136"/>
      <c r="I1" s="136"/>
      <c r="J1" s="137"/>
      <c r="K1" s="137"/>
      <c r="L1" s="137"/>
      <c r="M1" s="137"/>
      <c r="N1" s="136"/>
      <c r="O1" s="136"/>
      <c r="P1" s="136"/>
      <c r="Q1" s="137"/>
      <c r="R1" s="27"/>
      <c r="S1" s="27"/>
      <c r="T1" s="27"/>
    </row>
    <row r="2" spans="1:92" s="9" customFormat="1" ht="15.75" customHeight="1">
      <c r="A2" s="101"/>
      <c r="B2" s="102" t="s">
        <v>347</v>
      </c>
      <c r="C2" s="102"/>
      <c r="D2" s="103"/>
      <c r="E2" s="101"/>
      <c r="F2" s="101"/>
      <c r="G2" s="101"/>
      <c r="H2" s="101"/>
      <c r="I2" s="151"/>
      <c r="J2" s="101"/>
      <c r="K2" s="101"/>
      <c r="L2" s="101"/>
      <c r="M2" s="101"/>
      <c r="N2" s="101"/>
      <c r="O2" s="101"/>
      <c r="P2" s="101"/>
      <c r="Q2" s="101"/>
      <c r="R2" s="189"/>
      <c r="S2" s="189"/>
      <c r="T2" s="189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</row>
    <row r="3" spans="1:92" s="6" customFormat="1" ht="15.75" customHeight="1">
      <c r="A3" s="27"/>
      <c r="B3" s="27"/>
      <c r="C3" s="27"/>
      <c r="D3" s="50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</row>
    <row r="4" spans="1:92" s="6" customFormat="1" ht="27" customHeight="1">
      <c r="A4" s="27"/>
      <c r="B4" s="514" t="s">
        <v>386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314"/>
      <c r="P4" s="266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</row>
    <row r="5" spans="1:92" s="91" customFormat="1" ht="15.75" customHeight="1">
      <c r="A5" s="27"/>
      <c r="B5" s="157"/>
      <c r="C5" s="215"/>
      <c r="D5" s="50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89"/>
      <c r="S5" s="189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</row>
    <row r="6" spans="1:92" s="6" customFormat="1" ht="15.75" customHeight="1">
      <c r="A6" s="27"/>
      <c r="B6" s="27"/>
      <c r="C6" s="27"/>
      <c r="D6" s="50"/>
      <c r="E6" s="523" t="s">
        <v>155</v>
      </c>
      <c r="F6" s="523" t="s">
        <v>156</v>
      </c>
      <c r="G6" s="537" t="s">
        <v>159</v>
      </c>
      <c r="H6" s="538"/>
      <c r="I6" s="538"/>
      <c r="J6" s="260"/>
      <c r="K6" s="536" t="s">
        <v>29</v>
      </c>
      <c r="L6" s="523" t="s">
        <v>28</v>
      </c>
      <c r="M6" s="536" t="s">
        <v>66</v>
      </c>
      <c r="N6" s="577" t="s">
        <v>30</v>
      </c>
      <c r="O6" s="27"/>
      <c r="P6" s="189"/>
      <c r="Q6" s="189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</row>
    <row r="7" spans="1:92" s="4" customFormat="1" ht="113.1" customHeight="1">
      <c r="A7" s="110"/>
      <c r="B7" s="188"/>
      <c r="C7" s="133"/>
      <c r="D7" s="134"/>
      <c r="E7" s="524"/>
      <c r="F7" s="524"/>
      <c r="G7" s="112" t="s">
        <v>79</v>
      </c>
      <c r="H7" s="112" t="s">
        <v>157</v>
      </c>
      <c r="I7" s="112" t="s">
        <v>158</v>
      </c>
      <c r="J7" s="114" t="s">
        <v>7</v>
      </c>
      <c r="K7" s="519"/>
      <c r="L7" s="524"/>
      <c r="M7" s="524"/>
      <c r="N7" s="578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</row>
    <row r="8" spans="1:92" s="6" customFormat="1" ht="15.75" customHeight="1">
      <c r="A8" s="27"/>
      <c r="B8" s="564" t="s">
        <v>122</v>
      </c>
      <c r="C8" s="565"/>
      <c r="D8" s="124" t="s">
        <v>31</v>
      </c>
      <c r="E8" s="454">
        <v>0</v>
      </c>
      <c r="F8" s="455">
        <v>0</v>
      </c>
      <c r="G8" s="456">
        <v>10</v>
      </c>
      <c r="H8" s="456">
        <v>11</v>
      </c>
      <c r="I8" s="456">
        <v>0</v>
      </c>
      <c r="J8" s="455">
        <f>SUM(G8:I8)</f>
        <v>21</v>
      </c>
      <c r="K8" s="455">
        <v>0</v>
      </c>
      <c r="L8" s="455">
        <v>11</v>
      </c>
      <c r="M8" s="455">
        <v>0</v>
      </c>
      <c r="N8" s="457">
        <f>SUM(J8:M8)+E8+F8</f>
        <v>32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</row>
    <row r="9" spans="1:92" s="6" customFormat="1" ht="15.75" customHeight="1">
      <c r="A9" s="27"/>
      <c r="B9" s="566"/>
      <c r="C9" s="567"/>
      <c r="D9" s="153" t="s">
        <v>244</v>
      </c>
      <c r="E9" s="458">
        <v>0</v>
      </c>
      <c r="F9" s="453">
        <v>0</v>
      </c>
      <c r="G9" s="459">
        <v>21</v>
      </c>
      <c r="H9" s="459">
        <v>11</v>
      </c>
      <c r="I9" s="459">
        <v>10</v>
      </c>
      <c r="J9" s="453">
        <f>SUM(G9:I9)</f>
        <v>42</v>
      </c>
      <c r="K9" s="460">
        <v>0</v>
      </c>
      <c r="L9" s="460">
        <v>0</v>
      </c>
      <c r="M9" s="460">
        <v>0</v>
      </c>
      <c r="N9" s="461">
        <f>SUM(J9:M9)+E9+F9</f>
        <v>42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</row>
    <row r="10" spans="1:92" s="6" customFormat="1" ht="15.75" customHeight="1">
      <c r="A10" s="27"/>
      <c r="B10" s="568"/>
      <c r="C10" s="569"/>
      <c r="D10" s="370" t="s">
        <v>32</v>
      </c>
      <c r="E10" s="462">
        <f t="shared" ref="E10:M10" si="0">SUM(E8:E9)</f>
        <v>0</v>
      </c>
      <c r="F10" s="462">
        <f t="shared" si="0"/>
        <v>0</v>
      </c>
      <c r="G10" s="462">
        <f t="shared" si="0"/>
        <v>31</v>
      </c>
      <c r="H10" s="462">
        <f t="shared" si="0"/>
        <v>22</v>
      </c>
      <c r="I10" s="463">
        <f t="shared" si="0"/>
        <v>10</v>
      </c>
      <c r="J10" s="462">
        <f>SUM(J8:J9)</f>
        <v>63</v>
      </c>
      <c r="K10" s="462">
        <f t="shared" si="0"/>
        <v>0</v>
      </c>
      <c r="L10" s="462">
        <f t="shared" si="0"/>
        <v>11</v>
      </c>
      <c r="M10" s="462">
        <f t="shared" si="0"/>
        <v>0</v>
      </c>
      <c r="N10" s="464">
        <f>SUM(N8:N9)</f>
        <v>74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</row>
    <row r="11" spans="1:92" s="6" customFormat="1" ht="15.75" customHeight="1">
      <c r="A11" s="27"/>
      <c r="B11" s="585" t="s">
        <v>390</v>
      </c>
      <c r="C11" s="565"/>
      <c r="D11" s="124" t="s">
        <v>31</v>
      </c>
      <c r="E11" s="454">
        <v>0</v>
      </c>
      <c r="F11" s="455">
        <v>3</v>
      </c>
      <c r="G11" s="456">
        <v>19</v>
      </c>
      <c r="H11" s="456">
        <v>43</v>
      </c>
      <c r="I11" s="456">
        <v>0</v>
      </c>
      <c r="J11" s="455">
        <f>SUM(G11:I11)</f>
        <v>62</v>
      </c>
      <c r="K11" s="465">
        <v>192</v>
      </c>
      <c r="L11" s="465">
        <v>0</v>
      </c>
      <c r="M11" s="465">
        <v>0</v>
      </c>
      <c r="N11" s="457">
        <f>SUM(J11:M11)+E11+F11</f>
        <v>257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</row>
    <row r="12" spans="1:92" s="6" customFormat="1" ht="15.75" customHeight="1">
      <c r="A12" s="27"/>
      <c r="B12" s="566"/>
      <c r="C12" s="567"/>
      <c r="D12" s="153" t="s">
        <v>244</v>
      </c>
      <c r="E12" s="458">
        <v>0</v>
      </c>
      <c r="F12" s="453">
        <v>18</v>
      </c>
      <c r="G12" s="459">
        <v>429</v>
      </c>
      <c r="H12" s="459">
        <v>49</v>
      </c>
      <c r="I12" s="459">
        <v>0</v>
      </c>
      <c r="J12" s="453">
        <f>SUM(G12:I12)</f>
        <v>478</v>
      </c>
      <c r="K12" s="460">
        <v>255</v>
      </c>
      <c r="L12" s="460">
        <v>10</v>
      </c>
      <c r="M12" s="460">
        <v>0</v>
      </c>
      <c r="N12" s="461">
        <f>SUM(J12:M12)+E12+F12</f>
        <v>761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</row>
    <row r="13" spans="1:92" s="6" customFormat="1" ht="15.75" customHeight="1">
      <c r="A13" s="27"/>
      <c r="B13" s="568"/>
      <c r="C13" s="569"/>
      <c r="D13" s="370" t="s">
        <v>32</v>
      </c>
      <c r="E13" s="462">
        <f t="shared" ref="E13:M13" si="1">SUM(E11:E12)</f>
        <v>0</v>
      </c>
      <c r="F13" s="462">
        <f t="shared" si="1"/>
        <v>21</v>
      </c>
      <c r="G13" s="462">
        <f t="shared" si="1"/>
        <v>448</v>
      </c>
      <c r="H13" s="462">
        <f t="shared" si="1"/>
        <v>92</v>
      </c>
      <c r="I13" s="462">
        <f t="shared" si="1"/>
        <v>0</v>
      </c>
      <c r="J13" s="462">
        <f>SUM(J11:J12)</f>
        <v>540</v>
      </c>
      <c r="K13" s="462">
        <f t="shared" si="1"/>
        <v>447</v>
      </c>
      <c r="L13" s="462">
        <f t="shared" si="1"/>
        <v>10</v>
      </c>
      <c r="M13" s="462">
        <f t="shared" si="1"/>
        <v>0</v>
      </c>
      <c r="N13" s="464">
        <f>SUM(N11:N12)</f>
        <v>1018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</row>
    <row r="14" spans="1:92" s="6" customFormat="1" ht="15.75" customHeight="1">
      <c r="A14" s="27"/>
      <c r="B14" s="564" t="s">
        <v>123</v>
      </c>
      <c r="C14" s="565"/>
      <c r="D14" s="124" t="s">
        <v>31</v>
      </c>
      <c r="E14" s="454">
        <v>0</v>
      </c>
      <c r="F14" s="455">
        <v>3</v>
      </c>
      <c r="G14" s="456">
        <v>3</v>
      </c>
      <c r="H14" s="466">
        <v>11</v>
      </c>
      <c r="I14" s="456">
        <v>6</v>
      </c>
      <c r="J14" s="455">
        <f>SUM(G14:I14)</f>
        <v>20</v>
      </c>
      <c r="K14" s="465">
        <v>4</v>
      </c>
      <c r="L14" s="465">
        <v>12</v>
      </c>
      <c r="M14" s="465">
        <v>0</v>
      </c>
      <c r="N14" s="457">
        <f>SUM(J14:M14)+E14+F14</f>
        <v>39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</row>
    <row r="15" spans="1:92" s="6" customFormat="1" ht="15.75" customHeight="1">
      <c r="A15" s="27"/>
      <c r="B15" s="566"/>
      <c r="C15" s="567"/>
      <c r="D15" s="153" t="s">
        <v>244</v>
      </c>
      <c r="E15" s="458">
        <v>0</v>
      </c>
      <c r="F15" s="453">
        <v>7</v>
      </c>
      <c r="G15" s="459">
        <v>23</v>
      </c>
      <c r="H15" s="467">
        <v>27</v>
      </c>
      <c r="I15" s="459">
        <v>12</v>
      </c>
      <c r="J15" s="453">
        <f>SUM(G15:I15)</f>
        <v>62</v>
      </c>
      <c r="K15" s="460">
        <v>0</v>
      </c>
      <c r="L15" s="460">
        <v>6</v>
      </c>
      <c r="M15" s="460">
        <v>0</v>
      </c>
      <c r="N15" s="461">
        <f>SUM(J15:M15)+E15+F15</f>
        <v>75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</row>
    <row r="16" spans="1:92" s="6" customFormat="1" ht="15.75" customHeight="1">
      <c r="A16" s="27"/>
      <c r="B16" s="568"/>
      <c r="C16" s="569"/>
      <c r="D16" s="370" t="s">
        <v>32</v>
      </c>
      <c r="E16" s="462">
        <f t="shared" ref="E16:N16" si="2">SUM(E14:E15)</f>
        <v>0</v>
      </c>
      <c r="F16" s="462">
        <f t="shared" si="2"/>
        <v>10</v>
      </c>
      <c r="G16" s="462">
        <f t="shared" si="2"/>
        <v>26</v>
      </c>
      <c r="H16" s="462">
        <f t="shared" si="2"/>
        <v>38</v>
      </c>
      <c r="I16" s="462">
        <f t="shared" si="2"/>
        <v>18</v>
      </c>
      <c r="J16" s="462">
        <f t="shared" si="2"/>
        <v>82</v>
      </c>
      <c r="K16" s="462">
        <f t="shared" si="2"/>
        <v>4</v>
      </c>
      <c r="L16" s="462">
        <f t="shared" si="2"/>
        <v>18</v>
      </c>
      <c r="M16" s="462">
        <f t="shared" si="2"/>
        <v>0</v>
      </c>
      <c r="N16" s="464">
        <f t="shared" si="2"/>
        <v>114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</row>
    <row r="17" spans="1:90" s="6" customFormat="1" ht="15.75" customHeight="1">
      <c r="A17" s="27"/>
      <c r="B17" s="564" t="s">
        <v>99</v>
      </c>
      <c r="C17" s="565"/>
      <c r="D17" s="124" t="s">
        <v>31</v>
      </c>
      <c r="E17" s="454">
        <v>0</v>
      </c>
      <c r="F17" s="455">
        <v>13</v>
      </c>
      <c r="G17" s="456">
        <v>106</v>
      </c>
      <c r="H17" s="456">
        <v>208</v>
      </c>
      <c r="I17" s="456">
        <v>116</v>
      </c>
      <c r="J17" s="455">
        <f>SUM(G17:I17)</f>
        <v>430</v>
      </c>
      <c r="K17" s="468">
        <v>518</v>
      </c>
      <c r="L17" s="465">
        <v>0</v>
      </c>
      <c r="M17" s="465">
        <v>239</v>
      </c>
      <c r="N17" s="457">
        <f>SUM(J17:M17)+E17+F17</f>
        <v>1200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</row>
    <row r="18" spans="1:90" s="6" customFormat="1" ht="15.75" customHeight="1">
      <c r="A18" s="27"/>
      <c r="B18" s="566"/>
      <c r="C18" s="567"/>
      <c r="D18" s="153" t="s">
        <v>244</v>
      </c>
      <c r="E18" s="458">
        <v>0</v>
      </c>
      <c r="F18" s="453">
        <v>51</v>
      </c>
      <c r="G18" s="459">
        <v>398</v>
      </c>
      <c r="H18" s="459">
        <v>576</v>
      </c>
      <c r="I18" s="459">
        <v>627</v>
      </c>
      <c r="J18" s="453">
        <f>SUM(G18:I18)</f>
        <v>1601</v>
      </c>
      <c r="K18" s="469">
        <v>283</v>
      </c>
      <c r="L18" s="460">
        <v>16</v>
      </c>
      <c r="M18" s="460">
        <v>59</v>
      </c>
      <c r="N18" s="461">
        <f>SUM(J18:M18)+E18+F18</f>
        <v>2010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</row>
    <row r="19" spans="1:90" s="6" customFormat="1" ht="15.75" customHeight="1">
      <c r="A19" s="27"/>
      <c r="B19" s="568"/>
      <c r="C19" s="569"/>
      <c r="D19" s="370" t="s">
        <v>32</v>
      </c>
      <c r="E19" s="462">
        <f t="shared" ref="E19:N19" si="3">SUM(E17:E18)</f>
        <v>0</v>
      </c>
      <c r="F19" s="462">
        <f t="shared" si="3"/>
        <v>64</v>
      </c>
      <c r="G19" s="462">
        <f t="shared" si="3"/>
        <v>504</v>
      </c>
      <c r="H19" s="462">
        <f t="shared" si="3"/>
        <v>784</v>
      </c>
      <c r="I19" s="462">
        <f t="shared" si="3"/>
        <v>743</v>
      </c>
      <c r="J19" s="462">
        <f>SUM(J17:J18)</f>
        <v>2031</v>
      </c>
      <c r="K19" s="462">
        <f t="shared" si="3"/>
        <v>801</v>
      </c>
      <c r="L19" s="462">
        <f t="shared" si="3"/>
        <v>16</v>
      </c>
      <c r="M19" s="462">
        <f t="shared" si="3"/>
        <v>298</v>
      </c>
      <c r="N19" s="464">
        <f t="shared" si="3"/>
        <v>3210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</row>
    <row r="20" spans="1:90" s="6" customFormat="1" ht="15.75" customHeight="1">
      <c r="A20" s="27"/>
      <c r="B20" s="564" t="s">
        <v>367</v>
      </c>
      <c r="C20" s="565"/>
      <c r="D20" s="125" t="s">
        <v>31</v>
      </c>
      <c r="E20" s="455">
        <v>0</v>
      </c>
      <c r="F20" s="470">
        <v>0</v>
      </c>
      <c r="G20" s="456">
        <v>0</v>
      </c>
      <c r="H20" s="471">
        <v>9</v>
      </c>
      <c r="I20" s="456">
        <v>198</v>
      </c>
      <c r="J20" s="455">
        <f>SUM(G20:I20)</f>
        <v>207</v>
      </c>
      <c r="K20" s="472">
        <v>0</v>
      </c>
      <c r="L20" s="465">
        <v>0</v>
      </c>
      <c r="M20" s="472">
        <v>0</v>
      </c>
      <c r="N20" s="457">
        <f>SUM(J20:M20)+E20+F20</f>
        <v>207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</row>
    <row r="21" spans="1:90" s="6" customFormat="1" ht="15.75" customHeight="1">
      <c r="A21" s="27"/>
      <c r="B21" s="566"/>
      <c r="C21" s="567"/>
      <c r="D21" s="191" t="s">
        <v>244</v>
      </c>
      <c r="E21" s="453">
        <v>0</v>
      </c>
      <c r="F21" s="470">
        <v>12</v>
      </c>
      <c r="G21" s="459">
        <v>17</v>
      </c>
      <c r="H21" s="471">
        <v>160</v>
      </c>
      <c r="I21" s="459">
        <v>111</v>
      </c>
      <c r="J21" s="453">
        <f>SUM(G21:I21)</f>
        <v>288</v>
      </c>
      <c r="K21" s="472">
        <v>0</v>
      </c>
      <c r="L21" s="460">
        <v>0</v>
      </c>
      <c r="M21" s="472">
        <v>0</v>
      </c>
      <c r="N21" s="461">
        <f>SUM(J21:M21)+E21+F21</f>
        <v>300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</row>
    <row r="22" spans="1:90" s="6" customFormat="1" ht="15.75" customHeight="1">
      <c r="A22" s="27"/>
      <c r="B22" s="568"/>
      <c r="C22" s="569"/>
      <c r="D22" s="370" t="s">
        <v>32</v>
      </c>
      <c r="E22" s="462">
        <f t="shared" ref="E22:N22" si="4">SUM(E20:E21)</f>
        <v>0</v>
      </c>
      <c r="F22" s="462">
        <f t="shared" si="4"/>
        <v>12</v>
      </c>
      <c r="G22" s="462">
        <f t="shared" si="4"/>
        <v>17</v>
      </c>
      <c r="H22" s="462">
        <f t="shared" si="4"/>
        <v>169</v>
      </c>
      <c r="I22" s="462">
        <f t="shared" si="4"/>
        <v>309</v>
      </c>
      <c r="J22" s="462">
        <f>SUM(J20:J21)</f>
        <v>495</v>
      </c>
      <c r="K22" s="462">
        <f t="shared" si="4"/>
        <v>0</v>
      </c>
      <c r="L22" s="462">
        <f t="shared" si="4"/>
        <v>0</v>
      </c>
      <c r="M22" s="462">
        <f t="shared" si="4"/>
        <v>0</v>
      </c>
      <c r="N22" s="464">
        <f t="shared" si="4"/>
        <v>507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</row>
    <row r="23" spans="1:90" s="6" customFormat="1" ht="15.75" customHeight="1">
      <c r="A23" s="27"/>
      <c r="B23" s="564" t="s">
        <v>124</v>
      </c>
      <c r="C23" s="565"/>
      <c r="D23" s="124" t="s">
        <v>31</v>
      </c>
      <c r="E23" s="470">
        <v>0</v>
      </c>
      <c r="F23" s="455">
        <v>5</v>
      </c>
      <c r="G23" s="471">
        <v>6</v>
      </c>
      <c r="H23" s="456">
        <v>10</v>
      </c>
      <c r="I23" s="471">
        <v>0</v>
      </c>
      <c r="J23" s="455">
        <f>SUM(G23:I23)</f>
        <v>16</v>
      </c>
      <c r="K23" s="465">
        <v>0</v>
      </c>
      <c r="L23" s="472">
        <v>0</v>
      </c>
      <c r="M23" s="465">
        <v>0</v>
      </c>
      <c r="N23" s="457">
        <f>SUM(J23:M23)+E23+F23</f>
        <v>21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</row>
    <row r="24" spans="1:90" s="6" customFormat="1" ht="15.75" customHeight="1">
      <c r="A24" s="27"/>
      <c r="B24" s="566"/>
      <c r="C24" s="567"/>
      <c r="D24" s="153" t="s">
        <v>244</v>
      </c>
      <c r="E24" s="470">
        <v>0</v>
      </c>
      <c r="F24" s="453">
        <v>2</v>
      </c>
      <c r="G24" s="471">
        <v>91</v>
      </c>
      <c r="H24" s="459">
        <v>57</v>
      </c>
      <c r="I24" s="471">
        <v>231</v>
      </c>
      <c r="J24" s="453">
        <f>SUM(G24:I24)</f>
        <v>379</v>
      </c>
      <c r="K24" s="460">
        <v>0</v>
      </c>
      <c r="L24" s="472">
        <v>0</v>
      </c>
      <c r="M24" s="460">
        <v>9</v>
      </c>
      <c r="N24" s="461">
        <f>SUM(J24:M24)+E24+F24</f>
        <v>390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</row>
    <row r="25" spans="1:90" s="6" customFormat="1" ht="15.75" customHeight="1">
      <c r="A25" s="27"/>
      <c r="B25" s="568"/>
      <c r="C25" s="569"/>
      <c r="D25" s="370" t="s">
        <v>32</v>
      </c>
      <c r="E25" s="462">
        <f t="shared" ref="E25:N25" si="5">SUM(E23:E24)</f>
        <v>0</v>
      </c>
      <c r="F25" s="462">
        <f t="shared" si="5"/>
        <v>7</v>
      </c>
      <c r="G25" s="462">
        <f t="shared" si="5"/>
        <v>97</v>
      </c>
      <c r="H25" s="462">
        <f t="shared" si="5"/>
        <v>67</v>
      </c>
      <c r="I25" s="462">
        <f t="shared" si="5"/>
        <v>231</v>
      </c>
      <c r="J25" s="462">
        <f t="shared" si="5"/>
        <v>395</v>
      </c>
      <c r="K25" s="462">
        <f t="shared" si="5"/>
        <v>0</v>
      </c>
      <c r="L25" s="462">
        <f t="shared" si="5"/>
        <v>0</v>
      </c>
      <c r="M25" s="462">
        <f t="shared" si="5"/>
        <v>9</v>
      </c>
      <c r="N25" s="464">
        <f t="shared" si="5"/>
        <v>411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</row>
    <row r="26" spans="1:90" s="6" customFormat="1" ht="15.75" customHeight="1">
      <c r="A26" s="27"/>
      <c r="B26" s="564" t="s">
        <v>117</v>
      </c>
      <c r="C26" s="565"/>
      <c r="D26" s="125" t="s">
        <v>31</v>
      </c>
      <c r="E26" s="455">
        <v>0</v>
      </c>
      <c r="F26" s="470">
        <v>0</v>
      </c>
      <c r="G26" s="456">
        <v>2</v>
      </c>
      <c r="H26" s="471">
        <v>11</v>
      </c>
      <c r="I26" s="456">
        <v>0</v>
      </c>
      <c r="J26" s="455">
        <f>SUM(G26:I26)</f>
        <v>13</v>
      </c>
      <c r="K26" s="472">
        <v>0</v>
      </c>
      <c r="L26" s="465">
        <v>0</v>
      </c>
      <c r="M26" s="472">
        <v>0</v>
      </c>
      <c r="N26" s="457">
        <f>SUM(J26:M26)+E26+F26</f>
        <v>13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</row>
    <row r="27" spans="1:90" s="6" customFormat="1" ht="15.75" customHeight="1">
      <c r="A27" s="27"/>
      <c r="B27" s="566"/>
      <c r="C27" s="567"/>
      <c r="D27" s="191" t="s">
        <v>244</v>
      </c>
      <c r="E27" s="453">
        <v>0</v>
      </c>
      <c r="F27" s="470">
        <v>11</v>
      </c>
      <c r="G27" s="459">
        <v>7</v>
      </c>
      <c r="H27" s="471">
        <v>32</v>
      </c>
      <c r="I27" s="459">
        <v>0</v>
      </c>
      <c r="J27" s="453">
        <f>SUM(G27:I27)</f>
        <v>39</v>
      </c>
      <c r="K27" s="472">
        <v>0</v>
      </c>
      <c r="L27" s="460">
        <v>0</v>
      </c>
      <c r="M27" s="472">
        <v>0</v>
      </c>
      <c r="N27" s="461">
        <f>SUM(J27:M27)+E27+F27</f>
        <v>50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</row>
    <row r="28" spans="1:90" s="6" customFormat="1" ht="15.75" customHeight="1">
      <c r="A28" s="27"/>
      <c r="B28" s="568"/>
      <c r="C28" s="569"/>
      <c r="D28" s="370" t="s">
        <v>32</v>
      </c>
      <c r="E28" s="462">
        <f t="shared" ref="E28:M28" si="6">SUM(E26:E27)</f>
        <v>0</v>
      </c>
      <c r="F28" s="462">
        <f t="shared" si="6"/>
        <v>11</v>
      </c>
      <c r="G28" s="462">
        <f t="shared" si="6"/>
        <v>9</v>
      </c>
      <c r="H28" s="462">
        <f t="shared" si="6"/>
        <v>43</v>
      </c>
      <c r="I28" s="462">
        <f t="shared" si="6"/>
        <v>0</v>
      </c>
      <c r="J28" s="462">
        <f>SUM(J26:J27)</f>
        <v>52</v>
      </c>
      <c r="K28" s="462">
        <f t="shared" si="6"/>
        <v>0</v>
      </c>
      <c r="L28" s="462">
        <f t="shared" si="6"/>
        <v>0</v>
      </c>
      <c r="M28" s="462">
        <f t="shared" si="6"/>
        <v>0</v>
      </c>
      <c r="N28" s="464">
        <f>SUM(N26:N27)</f>
        <v>63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</row>
    <row r="29" spans="1:90" s="6" customFormat="1" ht="15.75" customHeight="1">
      <c r="A29" s="27"/>
      <c r="B29" s="564" t="s">
        <v>174</v>
      </c>
      <c r="C29" s="565"/>
      <c r="D29" s="124" t="s">
        <v>31</v>
      </c>
      <c r="E29" s="470">
        <v>23</v>
      </c>
      <c r="F29" s="503">
        <v>409</v>
      </c>
      <c r="G29" s="471">
        <v>1299</v>
      </c>
      <c r="H29" s="456">
        <v>881</v>
      </c>
      <c r="I29" s="471">
        <v>577</v>
      </c>
      <c r="J29" s="455">
        <f>SUM(G29:I29)</f>
        <v>2757</v>
      </c>
      <c r="K29" s="465">
        <v>12313</v>
      </c>
      <c r="L29" s="472">
        <v>1523</v>
      </c>
      <c r="M29" s="465">
        <v>396</v>
      </c>
      <c r="N29" s="457">
        <f>SUM(J29:M29)+E29+F29</f>
        <v>17421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</row>
    <row r="30" spans="1:90" s="6" customFormat="1" ht="15.75" customHeight="1">
      <c r="A30" s="27"/>
      <c r="B30" s="566"/>
      <c r="C30" s="567"/>
      <c r="D30" s="153" t="s">
        <v>244</v>
      </c>
      <c r="E30" s="470">
        <v>0</v>
      </c>
      <c r="F30" s="504">
        <v>890</v>
      </c>
      <c r="G30" s="471">
        <v>3201</v>
      </c>
      <c r="H30" s="459">
        <v>2421</v>
      </c>
      <c r="I30" s="471">
        <v>956</v>
      </c>
      <c r="J30" s="453">
        <f>SUM(G30:I30)</f>
        <v>6578</v>
      </c>
      <c r="K30" s="460">
        <v>4091</v>
      </c>
      <c r="L30" s="472">
        <v>783</v>
      </c>
      <c r="M30" s="460">
        <v>360</v>
      </c>
      <c r="N30" s="461">
        <f>SUM(J30:M30)+E30+F30</f>
        <v>12702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</row>
    <row r="31" spans="1:90" s="6" customFormat="1" ht="15.75" customHeight="1">
      <c r="A31" s="27"/>
      <c r="B31" s="568"/>
      <c r="C31" s="569"/>
      <c r="D31" s="370" t="s">
        <v>32</v>
      </c>
      <c r="E31" s="462">
        <f t="shared" ref="E31:M31" si="7">SUM(E29:E30)</f>
        <v>23</v>
      </c>
      <c r="F31" s="462">
        <f t="shared" si="7"/>
        <v>1299</v>
      </c>
      <c r="G31" s="462">
        <f t="shared" si="7"/>
        <v>4500</v>
      </c>
      <c r="H31" s="462">
        <f t="shared" si="7"/>
        <v>3302</v>
      </c>
      <c r="I31" s="462">
        <f t="shared" si="7"/>
        <v>1533</v>
      </c>
      <c r="J31" s="462">
        <f t="shared" si="7"/>
        <v>9335</v>
      </c>
      <c r="K31" s="462">
        <f>SUM(K29:K30)</f>
        <v>16404</v>
      </c>
      <c r="L31" s="462">
        <f t="shared" si="7"/>
        <v>2306</v>
      </c>
      <c r="M31" s="462">
        <f t="shared" si="7"/>
        <v>756</v>
      </c>
      <c r="N31" s="473">
        <f>SUM(N29:N30)</f>
        <v>30123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</row>
    <row r="32" spans="1:90" s="6" customFormat="1" ht="15.75" customHeight="1">
      <c r="A32" s="27"/>
      <c r="B32" s="564" t="s">
        <v>125</v>
      </c>
      <c r="C32" s="565"/>
      <c r="D32" s="124" t="s">
        <v>31</v>
      </c>
      <c r="E32" s="454">
        <v>0</v>
      </c>
      <c r="F32" s="470">
        <v>0</v>
      </c>
      <c r="G32" s="456">
        <v>0</v>
      </c>
      <c r="H32" s="471">
        <v>0</v>
      </c>
      <c r="I32" s="456">
        <v>0</v>
      </c>
      <c r="J32" s="455">
        <f>SUM(G32:I32)</f>
        <v>0</v>
      </c>
      <c r="K32" s="472">
        <v>0</v>
      </c>
      <c r="L32" s="465">
        <v>0</v>
      </c>
      <c r="M32" s="472">
        <v>0</v>
      </c>
      <c r="N32" s="457">
        <f>SUM(J32:M32)+E32+F32</f>
        <v>0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</row>
    <row r="33" spans="1:92" s="6" customFormat="1" ht="15.75" customHeight="1">
      <c r="A33" s="27"/>
      <c r="B33" s="566"/>
      <c r="C33" s="567"/>
      <c r="D33" s="153" t="s">
        <v>244</v>
      </c>
      <c r="E33" s="458">
        <v>0</v>
      </c>
      <c r="F33" s="470">
        <v>0</v>
      </c>
      <c r="G33" s="459">
        <v>0</v>
      </c>
      <c r="H33" s="471">
        <v>0</v>
      </c>
      <c r="I33" s="459">
        <v>0</v>
      </c>
      <c r="J33" s="453">
        <f>SUM(G33:I33)</f>
        <v>0</v>
      </c>
      <c r="K33" s="472">
        <v>0</v>
      </c>
      <c r="L33" s="460">
        <v>0</v>
      </c>
      <c r="M33" s="472">
        <v>0</v>
      </c>
      <c r="N33" s="461">
        <f>SUM(J33:M33)+E33+F33</f>
        <v>0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</row>
    <row r="34" spans="1:92" s="6" customFormat="1" ht="15.75" customHeight="1">
      <c r="A34" s="27"/>
      <c r="B34" s="568"/>
      <c r="C34" s="569"/>
      <c r="D34" s="370" t="s">
        <v>32</v>
      </c>
      <c r="E34" s="462">
        <f t="shared" ref="E34:N34" si="8">SUM(E32:E33)</f>
        <v>0</v>
      </c>
      <c r="F34" s="462">
        <f t="shared" si="8"/>
        <v>0</v>
      </c>
      <c r="G34" s="462">
        <f t="shared" si="8"/>
        <v>0</v>
      </c>
      <c r="H34" s="462">
        <f t="shared" si="8"/>
        <v>0</v>
      </c>
      <c r="I34" s="462">
        <f t="shared" si="8"/>
        <v>0</v>
      </c>
      <c r="J34" s="462">
        <f t="shared" si="8"/>
        <v>0</v>
      </c>
      <c r="K34" s="462">
        <f t="shared" si="8"/>
        <v>0</v>
      </c>
      <c r="L34" s="462">
        <f t="shared" si="8"/>
        <v>0</v>
      </c>
      <c r="M34" s="462">
        <f t="shared" si="8"/>
        <v>0</v>
      </c>
      <c r="N34" s="464">
        <f t="shared" si="8"/>
        <v>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</row>
    <row r="35" spans="1:92" s="6" customFormat="1" ht="15.75" customHeight="1">
      <c r="A35" s="136"/>
      <c r="B35" s="564" t="s">
        <v>126</v>
      </c>
      <c r="C35" s="565"/>
      <c r="D35" s="124" t="s">
        <v>31</v>
      </c>
      <c r="E35" s="470">
        <v>0</v>
      </c>
      <c r="F35" s="455">
        <v>0</v>
      </c>
      <c r="G35" s="471">
        <v>0</v>
      </c>
      <c r="H35" s="456">
        <v>0</v>
      </c>
      <c r="I35" s="471">
        <v>0</v>
      </c>
      <c r="J35" s="455">
        <f>SUM(F35:I35)</f>
        <v>0</v>
      </c>
      <c r="K35" s="474">
        <v>0</v>
      </c>
      <c r="L35" s="465">
        <v>0</v>
      </c>
      <c r="M35" s="468">
        <v>0</v>
      </c>
      <c r="N35" s="457">
        <f>SUM(J35:M35)+E35+F35</f>
        <v>0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</row>
    <row r="36" spans="1:92" s="6" customFormat="1" ht="15.75" customHeight="1">
      <c r="A36" s="136"/>
      <c r="B36" s="566"/>
      <c r="C36" s="567"/>
      <c r="D36" s="153" t="s">
        <v>244</v>
      </c>
      <c r="E36" s="470">
        <v>0</v>
      </c>
      <c r="F36" s="453">
        <v>0</v>
      </c>
      <c r="G36" s="471">
        <v>0</v>
      </c>
      <c r="H36" s="459">
        <v>0</v>
      </c>
      <c r="I36" s="471">
        <v>0</v>
      </c>
      <c r="J36" s="453">
        <f>SUM(F36:I36)</f>
        <v>0</v>
      </c>
      <c r="K36" s="475">
        <v>0</v>
      </c>
      <c r="L36" s="460">
        <v>0</v>
      </c>
      <c r="M36" s="469">
        <v>0</v>
      </c>
      <c r="N36" s="461">
        <f>SUM(J36:M36)+E36+F36</f>
        <v>0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</row>
    <row r="37" spans="1:92" s="6" customFormat="1" ht="15.75" customHeight="1">
      <c r="A37" s="136"/>
      <c r="B37" s="568"/>
      <c r="C37" s="569"/>
      <c r="D37" s="370" t="s">
        <v>32</v>
      </c>
      <c r="E37" s="462">
        <f t="shared" ref="E37:N37" si="9">SUM(E35:E36)</f>
        <v>0</v>
      </c>
      <c r="F37" s="462">
        <f t="shared" si="9"/>
        <v>0</v>
      </c>
      <c r="G37" s="462">
        <f t="shared" si="9"/>
        <v>0</v>
      </c>
      <c r="H37" s="462">
        <f t="shared" si="9"/>
        <v>0</v>
      </c>
      <c r="I37" s="462">
        <f t="shared" si="9"/>
        <v>0</v>
      </c>
      <c r="J37" s="462">
        <f t="shared" si="9"/>
        <v>0</v>
      </c>
      <c r="K37" s="462">
        <f t="shared" si="9"/>
        <v>0</v>
      </c>
      <c r="L37" s="462">
        <f t="shared" si="9"/>
        <v>0</v>
      </c>
      <c r="M37" s="462">
        <f t="shared" si="9"/>
        <v>0</v>
      </c>
      <c r="N37" s="464">
        <f t="shared" si="9"/>
        <v>0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</row>
    <row r="38" spans="1:92" s="6" customFormat="1" ht="15.75" customHeight="1">
      <c r="A38" s="136"/>
      <c r="B38" s="564" t="s">
        <v>128</v>
      </c>
      <c r="C38" s="565"/>
      <c r="D38" s="124" t="s">
        <v>31</v>
      </c>
      <c r="E38" s="470">
        <v>0</v>
      </c>
      <c r="F38" s="455">
        <v>0</v>
      </c>
      <c r="G38" s="471">
        <v>9</v>
      </c>
      <c r="H38" s="456">
        <v>5</v>
      </c>
      <c r="I38" s="471">
        <v>2</v>
      </c>
      <c r="J38" s="455">
        <f>SUM(G38:I38)</f>
        <v>16</v>
      </c>
      <c r="K38" s="474">
        <v>0</v>
      </c>
      <c r="L38" s="465">
        <v>2</v>
      </c>
      <c r="M38" s="468">
        <v>1</v>
      </c>
      <c r="N38" s="457">
        <f>SUM(J38:M38)+E38+F38</f>
        <v>19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</row>
    <row r="39" spans="1:92" s="6" customFormat="1" ht="15.75" customHeight="1">
      <c r="A39" s="136"/>
      <c r="B39" s="566"/>
      <c r="C39" s="567"/>
      <c r="D39" s="153" t="s">
        <v>244</v>
      </c>
      <c r="E39" s="470">
        <v>0</v>
      </c>
      <c r="F39" s="453">
        <v>1</v>
      </c>
      <c r="G39" s="471">
        <v>2</v>
      </c>
      <c r="H39" s="459">
        <v>6</v>
      </c>
      <c r="I39" s="471">
        <v>7</v>
      </c>
      <c r="J39" s="453">
        <f>SUM(G39:I39)</f>
        <v>15</v>
      </c>
      <c r="K39" s="475">
        <v>0</v>
      </c>
      <c r="L39" s="460">
        <v>0</v>
      </c>
      <c r="M39" s="469">
        <v>2</v>
      </c>
      <c r="N39" s="461">
        <f>SUM(J39:M39)+E39+F39</f>
        <v>18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</row>
    <row r="40" spans="1:92" s="6" customFormat="1" ht="15.75" customHeight="1">
      <c r="A40" s="136"/>
      <c r="B40" s="568"/>
      <c r="C40" s="569"/>
      <c r="D40" s="370" t="s">
        <v>32</v>
      </c>
      <c r="E40" s="462">
        <f t="shared" ref="E40:N40" si="10">SUM(E38:E39)</f>
        <v>0</v>
      </c>
      <c r="F40" s="462">
        <f t="shared" si="10"/>
        <v>1</v>
      </c>
      <c r="G40" s="462">
        <f t="shared" si="10"/>
        <v>11</v>
      </c>
      <c r="H40" s="462">
        <f t="shared" si="10"/>
        <v>11</v>
      </c>
      <c r="I40" s="462">
        <f t="shared" si="10"/>
        <v>9</v>
      </c>
      <c r="J40" s="462">
        <f>SUM(J38:J39)</f>
        <v>31</v>
      </c>
      <c r="K40" s="462">
        <f t="shared" si="10"/>
        <v>0</v>
      </c>
      <c r="L40" s="462">
        <f t="shared" si="10"/>
        <v>2</v>
      </c>
      <c r="M40" s="462">
        <f t="shared" si="10"/>
        <v>3</v>
      </c>
      <c r="N40" s="464">
        <f t="shared" si="10"/>
        <v>37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</row>
    <row r="41" spans="1:92" ht="15.75" customHeight="1">
      <c r="B41" s="564" t="s">
        <v>127</v>
      </c>
      <c r="C41" s="565"/>
      <c r="D41" s="124" t="s">
        <v>31</v>
      </c>
      <c r="E41" s="454">
        <v>0</v>
      </c>
      <c r="F41" s="454">
        <v>0</v>
      </c>
      <c r="G41" s="471">
        <v>0</v>
      </c>
      <c r="H41" s="459">
        <v>0</v>
      </c>
      <c r="I41" s="471">
        <v>0</v>
      </c>
      <c r="J41" s="453">
        <f>SUM(G41:I41)</f>
        <v>0</v>
      </c>
      <c r="K41" s="465">
        <v>1</v>
      </c>
      <c r="L41" s="476">
        <v>0</v>
      </c>
      <c r="M41" s="465">
        <v>0</v>
      </c>
      <c r="N41" s="457">
        <f>SUM(J41:M41)+E41+F41</f>
        <v>1</v>
      </c>
      <c r="O41" s="27"/>
      <c r="P41" s="27"/>
      <c r="Q41" s="27"/>
      <c r="R41" s="27"/>
      <c r="S41" s="27"/>
      <c r="CM41" s="13"/>
      <c r="CN41" s="13"/>
    </row>
    <row r="42" spans="1:92" ht="15.75" customHeight="1">
      <c r="B42" s="566"/>
      <c r="C42" s="567"/>
      <c r="D42" s="153" t="s">
        <v>244</v>
      </c>
      <c r="E42" s="458">
        <v>0</v>
      </c>
      <c r="F42" s="458">
        <v>0</v>
      </c>
      <c r="G42" s="471">
        <v>0</v>
      </c>
      <c r="H42" s="459">
        <v>1</v>
      </c>
      <c r="I42" s="471">
        <v>4</v>
      </c>
      <c r="J42" s="453">
        <f>SUM(G42:I42)</f>
        <v>5</v>
      </c>
      <c r="K42" s="460">
        <v>0</v>
      </c>
      <c r="L42" s="476">
        <v>0</v>
      </c>
      <c r="M42" s="460">
        <v>0</v>
      </c>
      <c r="N42" s="461">
        <f>SUM(J42:M42)+E42+F42</f>
        <v>5</v>
      </c>
      <c r="O42" s="27"/>
      <c r="P42" s="27"/>
      <c r="Q42" s="27"/>
      <c r="R42" s="27"/>
      <c r="S42" s="237"/>
      <c r="CM42" s="13"/>
      <c r="CN42" s="13"/>
    </row>
    <row r="43" spans="1:92" ht="15.75" customHeight="1">
      <c r="B43" s="568"/>
      <c r="C43" s="569"/>
      <c r="D43" s="370" t="s">
        <v>32</v>
      </c>
      <c r="E43" s="462">
        <f t="shared" ref="E43:N43" si="11">SUM(E41:E42)</f>
        <v>0</v>
      </c>
      <c r="F43" s="462">
        <f t="shared" si="11"/>
        <v>0</v>
      </c>
      <c r="G43" s="462">
        <f>SUM(G41:G42)</f>
        <v>0</v>
      </c>
      <c r="H43" s="462">
        <f t="shared" si="11"/>
        <v>1</v>
      </c>
      <c r="I43" s="462">
        <v>0</v>
      </c>
      <c r="J43" s="462">
        <f>SUM(J41:J42)</f>
        <v>5</v>
      </c>
      <c r="K43" s="462">
        <f t="shared" si="11"/>
        <v>1</v>
      </c>
      <c r="L43" s="462">
        <f t="shared" si="11"/>
        <v>0</v>
      </c>
      <c r="M43" s="462">
        <f t="shared" si="11"/>
        <v>0</v>
      </c>
      <c r="N43" s="464">
        <f t="shared" si="11"/>
        <v>6</v>
      </c>
      <c r="O43" s="27"/>
      <c r="P43" s="27"/>
      <c r="Q43" s="27"/>
      <c r="R43" s="27"/>
      <c r="S43" s="27"/>
      <c r="CM43" s="13"/>
      <c r="CN43" s="13"/>
    </row>
    <row r="44" spans="1:92" ht="15.75" customHeight="1">
      <c r="B44" s="564" t="s">
        <v>52</v>
      </c>
      <c r="C44" s="565"/>
      <c r="D44" s="124" t="s">
        <v>31</v>
      </c>
      <c r="E44" s="470">
        <v>0</v>
      </c>
      <c r="F44" s="453">
        <v>133</v>
      </c>
      <c r="G44" s="471">
        <v>537</v>
      </c>
      <c r="H44" s="459">
        <v>349</v>
      </c>
      <c r="I44" s="471">
        <v>203</v>
      </c>
      <c r="J44" s="453">
        <f>SUM(G44:I44)</f>
        <v>1089</v>
      </c>
      <c r="K44" s="460">
        <v>513</v>
      </c>
      <c r="L44" s="460">
        <v>71</v>
      </c>
      <c r="M44" s="472">
        <v>159</v>
      </c>
      <c r="N44" s="457">
        <f>SUM(J44:M44)+E44+F44</f>
        <v>1965</v>
      </c>
      <c r="O44" s="27"/>
      <c r="P44" s="27"/>
      <c r="Q44" s="27"/>
      <c r="R44" s="27"/>
      <c r="S44" s="27"/>
      <c r="CM44" s="13"/>
      <c r="CN44" s="13"/>
    </row>
    <row r="45" spans="1:92" ht="15.75" customHeight="1">
      <c r="B45" s="566"/>
      <c r="C45" s="567"/>
      <c r="D45" s="153" t="s">
        <v>244</v>
      </c>
      <c r="E45" s="470">
        <v>0</v>
      </c>
      <c r="F45" s="453">
        <v>403</v>
      </c>
      <c r="G45" s="471">
        <v>1314</v>
      </c>
      <c r="H45" s="459">
        <v>1108</v>
      </c>
      <c r="I45" s="471">
        <v>404</v>
      </c>
      <c r="J45" s="453">
        <f>SUM(G45:I45)</f>
        <v>2826</v>
      </c>
      <c r="K45" s="460">
        <v>167</v>
      </c>
      <c r="L45" s="460">
        <v>44</v>
      </c>
      <c r="M45" s="472">
        <v>179</v>
      </c>
      <c r="N45" s="461">
        <f>SUM(J45:M45)+E45+F45</f>
        <v>3619</v>
      </c>
      <c r="O45" s="27"/>
      <c r="P45" s="27"/>
      <c r="Q45" s="27"/>
      <c r="R45" s="27"/>
      <c r="S45" s="27"/>
      <c r="CM45" s="13"/>
      <c r="CN45" s="13"/>
    </row>
    <row r="46" spans="1:92" ht="15.75" customHeight="1">
      <c r="B46" s="568"/>
      <c r="C46" s="569"/>
      <c r="D46" s="370" t="s">
        <v>32</v>
      </c>
      <c r="E46" s="462">
        <f>SUM(E44:E45)</f>
        <v>0</v>
      </c>
      <c r="F46" s="462">
        <f t="shared" ref="F46:N46" si="12">SUM(F44:F45)</f>
        <v>536</v>
      </c>
      <c r="G46" s="462">
        <f>SUM(G44:G45)</f>
        <v>1851</v>
      </c>
      <c r="H46" s="462">
        <f t="shared" si="12"/>
        <v>1457</v>
      </c>
      <c r="I46" s="462">
        <f t="shared" si="12"/>
        <v>607</v>
      </c>
      <c r="J46" s="462">
        <f>SUM(J44:J45)</f>
        <v>3915</v>
      </c>
      <c r="K46" s="462">
        <f t="shared" si="12"/>
        <v>680</v>
      </c>
      <c r="L46" s="462">
        <f t="shared" si="12"/>
        <v>115</v>
      </c>
      <c r="M46" s="462">
        <f t="shared" si="12"/>
        <v>338</v>
      </c>
      <c r="N46" s="464">
        <f t="shared" si="12"/>
        <v>5584</v>
      </c>
      <c r="O46" s="27"/>
      <c r="P46" s="27"/>
      <c r="Q46" s="27"/>
      <c r="R46" s="27"/>
      <c r="S46" s="27"/>
      <c r="V46" s="136" t="s">
        <v>112</v>
      </c>
      <c r="CM46" s="13"/>
      <c r="CN46" s="13"/>
    </row>
    <row r="47" spans="1:92" ht="15.75" customHeight="1">
      <c r="B47" s="579" t="s">
        <v>30</v>
      </c>
      <c r="C47" s="580"/>
      <c r="D47" s="154" t="s">
        <v>31</v>
      </c>
      <c r="E47" s="457">
        <f>E8+E11+E14+E17+E20++E23+E26+E29+E32+E35+E38+E41+E44</f>
        <v>23</v>
      </c>
      <c r="F47" s="457">
        <f t="shared" ref="F47:I48" si="13">F8+F11+F14+F17+F20++F23+F26+F29+F32+F35+F38+F41+F44</f>
        <v>566</v>
      </c>
      <c r="G47" s="477">
        <f t="shared" si="13"/>
        <v>1991</v>
      </c>
      <c r="H47" s="477">
        <f t="shared" si="13"/>
        <v>1538</v>
      </c>
      <c r="I47" s="478">
        <f t="shared" si="13"/>
        <v>1102</v>
      </c>
      <c r="J47" s="457">
        <f>SUM(G47:I47)</f>
        <v>4631</v>
      </c>
      <c r="K47" s="457">
        <f t="shared" ref="K47:M48" si="14">K8+K11+K14+K17+K20++K23+K26+K29+K32+K35+K38+K41+K44</f>
        <v>13541</v>
      </c>
      <c r="L47" s="457">
        <f t="shared" si="14"/>
        <v>1619</v>
      </c>
      <c r="M47" s="479">
        <f t="shared" si="14"/>
        <v>795</v>
      </c>
      <c r="N47" s="457">
        <f>SUM(J47:M47)+E47+F47</f>
        <v>21175</v>
      </c>
      <c r="O47" s="27"/>
      <c r="P47" s="27"/>
      <c r="Q47" s="27"/>
      <c r="R47" s="27"/>
      <c r="S47" s="237"/>
      <c r="CM47" s="13"/>
      <c r="CN47" s="13"/>
    </row>
    <row r="48" spans="1:92" ht="15.75" customHeight="1">
      <c r="B48" s="581"/>
      <c r="C48" s="582"/>
      <c r="D48" s="155" t="s">
        <v>244</v>
      </c>
      <c r="E48" s="461">
        <f>E9+E12+E15+E18+E21++E24+E27+E30+E33+E36+E39+E42+E45</f>
        <v>0</v>
      </c>
      <c r="F48" s="461">
        <f t="shared" si="13"/>
        <v>1395</v>
      </c>
      <c r="G48" s="480">
        <f>G9+G12+G15+G18+G21++G24+G27+G30+G33+G36+G39+G42+G45</f>
        <v>5503</v>
      </c>
      <c r="H48" s="480">
        <f t="shared" si="13"/>
        <v>4448</v>
      </c>
      <c r="I48" s="481">
        <f t="shared" si="13"/>
        <v>2362</v>
      </c>
      <c r="J48" s="461">
        <f>SUM(G48:I48)</f>
        <v>12313</v>
      </c>
      <c r="K48" s="461">
        <f t="shared" si="14"/>
        <v>4796</v>
      </c>
      <c r="L48" s="461">
        <f t="shared" si="14"/>
        <v>859</v>
      </c>
      <c r="M48" s="482">
        <f t="shared" si="14"/>
        <v>609</v>
      </c>
      <c r="N48" s="461">
        <f>SUM(J48:M48)+E48+F48</f>
        <v>19972</v>
      </c>
      <c r="O48" s="27"/>
      <c r="P48" s="27"/>
      <c r="Q48" s="27"/>
      <c r="R48" s="27"/>
      <c r="S48" s="27"/>
      <c r="CM48" s="13"/>
      <c r="CN48" s="13"/>
    </row>
    <row r="49" spans="2:92" ht="15.75" customHeight="1">
      <c r="B49" s="583"/>
      <c r="C49" s="584"/>
      <c r="D49" s="371" t="s">
        <v>32</v>
      </c>
      <c r="E49" s="473">
        <f>SUM(E47:E48)</f>
        <v>23</v>
      </c>
      <c r="F49" s="473">
        <f t="shared" ref="F49:M49" si="15">SUM(F47:F48)</f>
        <v>1961</v>
      </c>
      <c r="G49" s="473">
        <f t="shared" si="15"/>
        <v>7494</v>
      </c>
      <c r="H49" s="473">
        <f t="shared" si="15"/>
        <v>5986</v>
      </c>
      <c r="I49" s="473">
        <f t="shared" si="15"/>
        <v>3464</v>
      </c>
      <c r="J49" s="473">
        <f>SUM(J47:J48)</f>
        <v>16944</v>
      </c>
      <c r="K49" s="473">
        <f t="shared" si="15"/>
        <v>18337</v>
      </c>
      <c r="L49" s="473">
        <f t="shared" si="15"/>
        <v>2478</v>
      </c>
      <c r="M49" s="473">
        <f t="shared" si="15"/>
        <v>1404</v>
      </c>
      <c r="N49" s="473">
        <f>SUM(N47:N48)</f>
        <v>41147</v>
      </c>
      <c r="O49" s="27"/>
      <c r="P49" s="27"/>
      <c r="Q49" s="27"/>
      <c r="R49" s="27"/>
      <c r="S49" s="27"/>
      <c r="CM49" s="13"/>
      <c r="CN49" s="13"/>
    </row>
    <row r="50" spans="2:92" ht="15.75" customHeight="1">
      <c r="B50" s="219"/>
      <c r="C50" s="27"/>
      <c r="D50" s="50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CM50" s="13"/>
      <c r="CN50" s="13"/>
    </row>
    <row r="51" spans="2:92" ht="15.75" customHeight="1">
      <c r="B51" s="27"/>
      <c r="C51" s="27"/>
      <c r="D51" s="50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CM51" s="13"/>
      <c r="CN51" s="13"/>
    </row>
    <row r="52" spans="2:92" ht="15.75" customHeight="1">
      <c r="B52" s="27"/>
      <c r="C52" s="27"/>
      <c r="D52" s="50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CM52" s="13"/>
      <c r="CN52" s="13"/>
    </row>
    <row r="53" spans="2:92" ht="15.75" customHeight="1">
      <c r="B53" s="27"/>
      <c r="C53" s="27"/>
      <c r="D53" s="50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CM53" s="13"/>
      <c r="CN53" s="13"/>
    </row>
    <row r="54" spans="2:92" ht="15.75" customHeight="1">
      <c r="B54" s="27"/>
      <c r="C54" s="27"/>
      <c r="D54" s="50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CM54" s="13"/>
      <c r="CN54" s="13"/>
    </row>
    <row r="55" spans="2:92" ht="15.75" customHeight="1">
      <c r="B55" s="27"/>
      <c r="C55" s="27"/>
      <c r="D55" s="50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CM55" s="13"/>
      <c r="CN55" s="13"/>
    </row>
    <row r="56" spans="2:92" ht="15.75" customHeight="1">
      <c r="B56" s="27"/>
      <c r="C56" s="27"/>
      <c r="D56" s="50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CM56" s="13"/>
      <c r="CN56" s="13"/>
    </row>
    <row r="57" spans="2:92" ht="15" customHeight="1">
      <c r="B57" s="27"/>
      <c r="C57" s="27"/>
      <c r="D57" s="5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CM57" s="13"/>
      <c r="CN57" s="13"/>
    </row>
    <row r="58" spans="2:92" ht="15.75" customHeight="1">
      <c r="B58" s="27"/>
      <c r="C58" s="27"/>
      <c r="D58" s="50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CM58" s="13"/>
      <c r="CN58" s="13"/>
    </row>
    <row r="59" spans="2:92" ht="15.75" customHeight="1">
      <c r="B59" s="27"/>
      <c r="C59" s="27"/>
      <c r="D59" s="50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CM59" s="13"/>
      <c r="CN59" s="13"/>
    </row>
    <row r="60" spans="2:92" ht="15.75" customHeight="1">
      <c r="B60" s="27"/>
      <c r="C60" s="27"/>
      <c r="D60" s="50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CM60" s="13"/>
      <c r="CN60" s="13"/>
    </row>
    <row r="61" spans="2:92" ht="15.75" customHeight="1">
      <c r="B61" s="27"/>
      <c r="C61" s="27"/>
      <c r="D61" s="50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CM61" s="13"/>
      <c r="CN61" s="13"/>
    </row>
    <row r="62" spans="2:92" ht="15.75" customHeight="1">
      <c r="B62" s="27"/>
      <c r="C62" s="27"/>
      <c r="D62" s="50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CM62" s="13"/>
      <c r="CN62" s="13"/>
    </row>
    <row r="63" spans="2:92" ht="15.75" customHeight="1">
      <c r="B63" s="27"/>
      <c r="C63" s="27"/>
      <c r="D63" s="50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CM63" s="13"/>
      <c r="CN63" s="13"/>
    </row>
    <row r="64" spans="2:92" ht="15.75" customHeight="1">
      <c r="B64" s="27"/>
      <c r="C64" s="27"/>
      <c r="D64" s="50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CM64" s="13"/>
      <c r="CN64" s="13"/>
    </row>
    <row r="65" spans="2:92" ht="15.75" customHeight="1">
      <c r="B65" s="27"/>
      <c r="C65" s="27"/>
      <c r="D65" s="50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CM65" s="13"/>
      <c r="CN65" s="13"/>
    </row>
    <row r="66" spans="2:92" ht="15.75" customHeight="1">
      <c r="B66" s="27"/>
      <c r="C66" s="27"/>
      <c r="D66" s="50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CM66" s="13"/>
      <c r="CN66" s="13"/>
    </row>
    <row r="67" spans="2:92" ht="15.75" customHeight="1">
      <c r="B67" s="27"/>
      <c r="C67" s="27"/>
      <c r="D67" s="50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CM67" s="13"/>
      <c r="CN67" s="13"/>
    </row>
    <row r="68" spans="2:92" ht="15.75" customHeight="1">
      <c r="B68" s="27"/>
      <c r="C68" s="27"/>
      <c r="D68" s="50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CM68" s="13"/>
      <c r="CN68" s="13"/>
    </row>
    <row r="69" spans="2:92" ht="15.75" customHeight="1">
      <c r="B69" s="27"/>
      <c r="C69" s="27"/>
      <c r="D69" s="50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CM69" s="13"/>
      <c r="CN69" s="13"/>
    </row>
    <row r="70" spans="2:92" ht="15.75" customHeight="1">
      <c r="B70" s="27"/>
      <c r="C70" s="27"/>
      <c r="D70" s="50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CM70" s="13"/>
      <c r="CN70" s="13"/>
    </row>
    <row r="71" spans="2:92" ht="15.75" customHeight="1">
      <c r="B71" s="27"/>
      <c r="C71" s="27"/>
      <c r="D71" s="50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CM71" s="13"/>
      <c r="CN71" s="13"/>
    </row>
    <row r="72" spans="2:92" ht="15.75" customHeight="1">
      <c r="B72" s="27"/>
      <c r="C72" s="27"/>
      <c r="D72" s="50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CM72" s="13"/>
      <c r="CN72" s="13"/>
    </row>
    <row r="73" spans="2:92" ht="15.75" customHeight="1">
      <c r="B73" s="27"/>
      <c r="C73" s="27"/>
      <c r="D73" s="50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CM73" s="13"/>
      <c r="CN73" s="13"/>
    </row>
    <row r="74" spans="2:92" ht="15.75" customHeight="1">
      <c r="B74" s="27"/>
      <c r="C74" s="27"/>
      <c r="D74" s="50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CM74" s="13"/>
      <c r="CN74" s="13"/>
    </row>
    <row r="75" spans="2:92" ht="15.75" customHeight="1">
      <c r="B75" s="27"/>
      <c r="C75" s="27"/>
      <c r="D75" s="50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CM75" s="13"/>
      <c r="CN75" s="13"/>
    </row>
    <row r="76" spans="2:92" ht="15.75" customHeight="1">
      <c r="B76" s="27"/>
      <c r="C76" s="27"/>
      <c r="D76" s="50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CM76" s="13"/>
      <c r="CN76" s="13"/>
    </row>
    <row r="77" spans="2:92" ht="15.75" customHeight="1">
      <c r="B77" s="27"/>
      <c r="C77" s="27"/>
      <c r="D77" s="50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CM77" s="13"/>
      <c r="CN77" s="13"/>
    </row>
    <row r="78" spans="2:92" ht="15.75" customHeight="1">
      <c r="B78" s="27"/>
      <c r="C78" s="27"/>
      <c r="D78" s="50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CM78" s="13"/>
      <c r="CN78" s="13"/>
    </row>
    <row r="79" spans="2:92" ht="15.75" customHeight="1">
      <c r="B79" s="27"/>
      <c r="C79" s="27"/>
      <c r="D79" s="50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CM79" s="13"/>
      <c r="CN79" s="13"/>
    </row>
    <row r="80" spans="2:92" ht="15.75" customHeight="1">
      <c r="B80" s="27"/>
      <c r="C80" s="27"/>
      <c r="D80" s="50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CM80" s="13"/>
      <c r="CN80" s="13"/>
    </row>
    <row r="81" spans="2:92" ht="15.75" customHeight="1">
      <c r="B81" s="27"/>
      <c r="C81" s="27"/>
      <c r="D81" s="50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CM81" s="13"/>
      <c r="CN81" s="13"/>
    </row>
    <row r="82" spans="2:92" ht="15.75" customHeight="1">
      <c r="B82" s="27"/>
      <c r="C82" s="27"/>
      <c r="D82" s="50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CM82" s="13"/>
      <c r="CN82" s="13"/>
    </row>
    <row r="83" spans="2:92" ht="15.75" customHeight="1">
      <c r="B83" s="27"/>
      <c r="C83" s="27"/>
      <c r="D83" s="50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CM83" s="13"/>
      <c r="CN83" s="13"/>
    </row>
    <row r="84" spans="2:92" ht="15.75" customHeight="1">
      <c r="B84" s="27"/>
      <c r="C84" s="27"/>
      <c r="D84" s="50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CM84" s="13"/>
      <c r="CN84" s="13"/>
    </row>
    <row r="85" spans="2:92" ht="15.75" customHeight="1">
      <c r="B85" s="27"/>
      <c r="C85" s="27"/>
      <c r="D85" s="50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CM85" s="13"/>
      <c r="CN85" s="13"/>
    </row>
    <row r="86" spans="2:92" ht="15.75" customHeight="1">
      <c r="B86" s="27"/>
      <c r="C86" s="27"/>
      <c r="D86" s="50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CM86" s="13"/>
      <c r="CN86" s="13"/>
    </row>
    <row r="87" spans="2:92" ht="15.75" customHeight="1">
      <c r="B87" s="27"/>
      <c r="C87" s="27"/>
      <c r="D87" s="50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CM87" s="13"/>
      <c r="CN87" s="13"/>
    </row>
    <row r="88" spans="2:92" ht="15.75" customHeight="1">
      <c r="B88" s="27"/>
      <c r="C88" s="27"/>
      <c r="D88" s="50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CM88" s="13"/>
      <c r="CN88" s="13"/>
    </row>
    <row r="89" spans="2:92" ht="15.75" customHeight="1">
      <c r="B89" s="27"/>
      <c r="C89" s="27"/>
      <c r="D89" s="50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CM89" s="13"/>
      <c r="CN89" s="13"/>
    </row>
    <row r="90" spans="2:92" ht="15.75" customHeight="1">
      <c r="B90" s="27"/>
      <c r="C90" s="27"/>
      <c r="D90" s="50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CM90" s="13"/>
      <c r="CN90" s="13"/>
    </row>
    <row r="91" spans="2:92" ht="15.75" customHeight="1">
      <c r="B91" s="27"/>
      <c r="C91" s="27"/>
      <c r="D91" s="50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CM91" s="13"/>
      <c r="CN91" s="13"/>
    </row>
    <row r="92" spans="2:92" ht="15.75" customHeight="1">
      <c r="B92" s="27"/>
      <c r="C92" s="27"/>
      <c r="D92" s="50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CM92" s="13"/>
      <c r="CN92" s="13"/>
    </row>
    <row r="93" spans="2:92" ht="15.75" customHeight="1">
      <c r="B93" s="27"/>
      <c r="C93" s="27"/>
      <c r="D93" s="50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CM93" s="13"/>
      <c r="CN93" s="13"/>
    </row>
    <row r="94" spans="2:92" ht="15.75" customHeight="1">
      <c r="B94" s="27"/>
      <c r="C94" s="27"/>
      <c r="D94" s="50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CM94" s="13"/>
      <c r="CN94" s="13"/>
    </row>
    <row r="95" spans="2:92" ht="15.75" customHeight="1">
      <c r="B95" s="27"/>
      <c r="C95" s="27"/>
      <c r="D95" s="50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CM95" s="13"/>
      <c r="CN95" s="13"/>
    </row>
    <row r="96" spans="2:92" ht="15.75" customHeight="1">
      <c r="B96" s="27"/>
      <c r="C96" s="27"/>
      <c r="D96" s="50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CM96" s="13"/>
      <c r="CN96" s="13"/>
    </row>
    <row r="97" spans="2:92" ht="15.75" customHeight="1">
      <c r="B97" s="27"/>
      <c r="C97" s="27"/>
      <c r="D97" s="50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CM97" s="13"/>
      <c r="CN97" s="13"/>
    </row>
    <row r="98" spans="2:92" ht="15.75" customHeight="1">
      <c r="B98" s="27"/>
      <c r="C98" s="27"/>
      <c r="D98" s="50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spans="2:92" ht="15.75" customHeight="1">
      <c r="B99" s="27"/>
      <c r="C99" s="27"/>
      <c r="D99" s="50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2:92" ht="15.75" customHeight="1">
      <c r="B100" s="27"/>
      <c r="C100" s="27"/>
      <c r="D100" s="50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2:92" ht="15.75" customHeight="1">
      <c r="B101" s="27"/>
      <c r="C101" s="27"/>
      <c r="D101" s="50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2:92" ht="15.75" customHeight="1">
      <c r="B102" s="27"/>
      <c r="C102" s="27"/>
      <c r="D102" s="50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2:92" ht="15.75" customHeight="1">
      <c r="B103" s="27"/>
      <c r="C103" s="27"/>
      <c r="D103" s="50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spans="2:92" ht="15.75" customHeight="1">
      <c r="B104" s="27"/>
      <c r="C104" s="27"/>
      <c r="D104" s="50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2:92" ht="15.75" customHeight="1">
      <c r="B105" s="27"/>
      <c r="C105" s="27"/>
      <c r="D105" s="50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spans="2:92" ht="15.75" customHeight="1">
      <c r="B106" s="27"/>
      <c r="C106" s="27"/>
      <c r="D106" s="50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spans="2:92" ht="15.75" customHeight="1">
      <c r="B107" s="27"/>
      <c r="C107" s="27"/>
      <c r="D107" s="50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spans="2:92" ht="15.75" customHeight="1">
      <c r="B108" s="27"/>
      <c r="C108" s="27"/>
      <c r="D108" s="50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2:92" ht="15.75" customHeight="1">
      <c r="B109" s="27"/>
      <c r="C109" s="27"/>
      <c r="D109" s="50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spans="2:92" ht="15.75" customHeight="1">
      <c r="B110" s="27"/>
      <c r="C110" s="27"/>
      <c r="D110" s="50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2:92" ht="15.75" customHeight="1">
      <c r="B111" s="27"/>
      <c r="C111" s="27"/>
      <c r="D111" s="50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2:92" ht="15.75" customHeight="1">
      <c r="B112" s="27"/>
      <c r="C112" s="27"/>
      <c r="D112" s="50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2:21" ht="15.75" customHeight="1">
      <c r="B113" s="27"/>
      <c r="C113" s="27"/>
      <c r="D113" s="50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2:21" ht="15.75" customHeight="1">
      <c r="B114" s="27"/>
      <c r="C114" s="27"/>
      <c r="D114" s="50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2:21" ht="15.75" customHeight="1">
      <c r="B115" s="27"/>
      <c r="C115" s="27"/>
      <c r="D115" s="50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2:21" ht="15.75" customHeight="1">
      <c r="B116" s="27"/>
      <c r="C116" s="27"/>
      <c r="D116" s="50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2:21" ht="15.75" customHeight="1">
      <c r="B117" s="27"/>
      <c r="C117" s="27"/>
      <c r="D117" s="50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2:21" ht="15.75" customHeight="1">
      <c r="B118" s="27"/>
      <c r="C118" s="27"/>
      <c r="D118" s="50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2:21" ht="15.75" customHeight="1">
      <c r="B119" s="27"/>
      <c r="C119" s="27"/>
      <c r="D119" s="50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2:21" ht="15.75" customHeight="1">
      <c r="B120" s="27"/>
      <c r="C120" s="27"/>
      <c r="D120" s="50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2:21" ht="15.75" customHeight="1">
      <c r="B121" s="27"/>
      <c r="C121" s="27"/>
      <c r="D121" s="50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2:21" ht="15.75" customHeight="1">
      <c r="B122" s="27"/>
      <c r="C122" s="27"/>
      <c r="D122" s="50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2:21" ht="15.75" customHeight="1">
      <c r="B123" s="27"/>
      <c r="C123" s="27"/>
      <c r="D123" s="50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2:21" ht="15.75" customHeight="1">
      <c r="B124" s="27"/>
      <c r="C124" s="27"/>
      <c r="D124" s="50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2:21" ht="15.75" customHeight="1">
      <c r="B125" s="27"/>
      <c r="C125" s="27"/>
      <c r="D125" s="50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2:21" ht="15.75" customHeight="1">
      <c r="B126" s="27"/>
      <c r="C126" s="27"/>
      <c r="D126" s="50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spans="2:21" ht="15.75" customHeight="1">
      <c r="B127" s="27"/>
      <c r="C127" s="27"/>
      <c r="D127" s="50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2:21" ht="15.75" customHeight="1">
      <c r="B128" s="27"/>
      <c r="C128" s="27"/>
      <c r="D128" s="50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2:21" ht="15.75" customHeight="1">
      <c r="B129" s="27"/>
      <c r="C129" s="27"/>
      <c r="D129" s="50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2:21" ht="15.75" customHeight="1">
      <c r="B130" s="27"/>
      <c r="C130" s="27"/>
      <c r="D130" s="50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2:21" ht="15.75" customHeight="1">
      <c r="B131" s="27"/>
      <c r="C131" s="27"/>
      <c r="D131" s="50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2:21" ht="15.75" customHeight="1">
      <c r="B132" s="27"/>
      <c r="C132" s="27"/>
      <c r="D132" s="50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2:21" ht="15.75" customHeight="1">
      <c r="B133" s="27"/>
      <c r="C133" s="27"/>
      <c r="D133" s="50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2:21" ht="15.75" customHeight="1">
      <c r="B134" s="27"/>
      <c r="C134" s="27"/>
      <c r="D134" s="50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2:21" ht="15.75" customHeight="1">
      <c r="B135" s="27"/>
      <c r="C135" s="27"/>
      <c r="D135" s="50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spans="2:21" ht="15.75" customHeight="1">
      <c r="B136" s="27"/>
      <c r="C136" s="27"/>
      <c r="D136" s="50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spans="2:21" ht="15.75" customHeight="1">
      <c r="B137" s="27"/>
      <c r="C137" s="27"/>
      <c r="D137" s="50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</row>
    <row r="138" spans="2:21" ht="15.75" customHeight="1">
      <c r="B138" s="27"/>
      <c r="C138" s="27"/>
      <c r="D138" s="50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</row>
    <row r="139" spans="2:21" ht="15.75" customHeight="1">
      <c r="B139" s="27"/>
      <c r="C139" s="27"/>
      <c r="D139" s="50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  <row r="140" spans="2:21" ht="15.75" customHeight="1">
      <c r="B140" s="27"/>
      <c r="C140" s="27"/>
      <c r="D140" s="50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</row>
    <row r="141" spans="2:21" ht="15.75" customHeight="1">
      <c r="B141" s="27"/>
      <c r="C141" s="27"/>
      <c r="D141" s="50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2:21" ht="15.75" customHeight="1">
      <c r="B142" s="27"/>
      <c r="C142" s="27"/>
      <c r="D142" s="50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2:21" ht="15.75" customHeight="1">
      <c r="B143" s="27"/>
      <c r="C143" s="27"/>
      <c r="D143" s="50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spans="2:21" ht="15.75" customHeight="1">
      <c r="B144" s="27"/>
      <c r="C144" s="27"/>
      <c r="D144" s="50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spans="2:21" ht="15.75" customHeight="1">
      <c r="B145" s="27"/>
      <c r="C145" s="27"/>
      <c r="D145" s="50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</row>
    <row r="146" spans="2:21" ht="15.75" customHeight="1">
      <c r="B146" s="27"/>
      <c r="C146" s="27"/>
      <c r="D146" s="50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2:21" ht="15.75" customHeight="1">
      <c r="B147" s="27"/>
      <c r="C147" s="27"/>
      <c r="D147" s="50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2:21" ht="15.75" customHeight="1">
      <c r="B148" s="27"/>
      <c r="C148" s="27"/>
      <c r="D148" s="50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2:21" ht="15.75" customHeight="1">
      <c r="B149" s="27"/>
      <c r="C149" s="27"/>
      <c r="D149" s="50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2:21" ht="15.75" customHeight="1">
      <c r="B150" s="27"/>
      <c r="C150" s="27"/>
      <c r="D150" s="50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2:21" ht="15.75" customHeight="1">
      <c r="B151" s="27"/>
      <c r="C151" s="27"/>
      <c r="D151" s="50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2:21" ht="15.75" customHeight="1">
      <c r="B152" s="27"/>
      <c r="C152" s="27"/>
      <c r="D152" s="50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2:21" ht="15.75" customHeight="1">
      <c r="B153" s="27"/>
      <c r="C153" s="27"/>
      <c r="D153" s="50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2:21" ht="15.75" customHeight="1">
      <c r="B154" s="27"/>
      <c r="C154" s="27"/>
      <c r="D154" s="50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2:21" ht="15.75" customHeight="1">
      <c r="B155" s="27"/>
      <c r="C155" s="27"/>
      <c r="D155" s="50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  <row r="156" spans="2:21" ht="15.75" customHeight="1">
      <c r="B156" s="27"/>
      <c r="C156" s="27"/>
      <c r="D156" s="50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</row>
    <row r="157" spans="2:21" ht="15.75" customHeight="1">
      <c r="B157" s="27"/>
      <c r="C157" s="27"/>
      <c r="D157" s="50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</row>
    <row r="158" spans="2:21" ht="15.75" customHeight="1">
      <c r="B158" s="27"/>
      <c r="C158" s="27"/>
      <c r="D158" s="50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</row>
    <row r="159" spans="2:21" ht="15.75" customHeight="1">
      <c r="B159" s="27"/>
      <c r="C159" s="27"/>
      <c r="D159" s="50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</row>
    <row r="160" spans="2:21" ht="15.75" customHeight="1">
      <c r="B160" s="27"/>
      <c r="C160" s="27"/>
      <c r="D160" s="50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  <row r="161" spans="2:21" ht="15.75" customHeight="1">
      <c r="B161" s="27"/>
      <c r="C161" s="27"/>
      <c r="D161" s="50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</row>
    <row r="162" spans="2:21" ht="15.75" customHeight="1">
      <c r="B162" s="27"/>
      <c r="C162" s="27"/>
      <c r="D162" s="50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</row>
    <row r="163" spans="2:21" ht="15.75" customHeight="1">
      <c r="B163" s="27"/>
      <c r="C163" s="27"/>
      <c r="D163" s="50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</row>
    <row r="164" spans="2:21" ht="15.75" customHeight="1">
      <c r="B164" s="27"/>
      <c r="C164" s="27"/>
      <c r="D164" s="50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</row>
    <row r="165" spans="2:21" ht="15.75" customHeight="1">
      <c r="B165" s="27"/>
      <c r="C165" s="27"/>
      <c r="D165" s="50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</row>
    <row r="166" spans="2:21" ht="15.75" customHeight="1">
      <c r="B166" s="27"/>
      <c r="C166" s="27"/>
      <c r="D166" s="50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</row>
    <row r="167" spans="2:21" ht="15.75" customHeight="1">
      <c r="B167" s="27"/>
      <c r="C167" s="27"/>
      <c r="D167" s="50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</row>
    <row r="168" spans="2:21" ht="15.75" customHeight="1">
      <c r="B168" s="27"/>
      <c r="C168" s="27"/>
      <c r="D168" s="50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</row>
    <row r="169" spans="2:21" ht="15.75" customHeight="1">
      <c r="B169" s="27"/>
      <c r="C169" s="27"/>
      <c r="D169" s="50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spans="2:21" ht="15.75" customHeight="1">
      <c r="B170" s="136"/>
      <c r="C170" s="136"/>
      <c r="D170" s="143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27"/>
      <c r="R170" s="27"/>
      <c r="S170" s="27"/>
      <c r="T170" s="27"/>
      <c r="U170" s="27"/>
    </row>
    <row r="171" spans="2:21" ht="15.75" customHeight="1">
      <c r="D171" s="143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27"/>
      <c r="R171" s="27"/>
      <c r="S171" s="27"/>
      <c r="T171" s="27"/>
      <c r="U171" s="27"/>
    </row>
    <row r="172" spans="2:21" ht="15.75" customHeight="1">
      <c r="D172" s="143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27"/>
      <c r="R172" s="27"/>
      <c r="S172" s="27"/>
      <c r="T172" s="27"/>
      <c r="U172" s="27"/>
    </row>
    <row r="173" spans="2:21" ht="15.75" customHeight="1">
      <c r="D173" s="143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R173" s="27"/>
      <c r="S173" s="27"/>
      <c r="T173" s="27"/>
      <c r="U173" s="27"/>
    </row>
    <row r="174" spans="2:21" ht="15.75" customHeight="1">
      <c r="D174" s="143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R174" s="27"/>
      <c r="S174" s="27"/>
      <c r="T174" s="27"/>
      <c r="U174" s="27"/>
    </row>
    <row r="175" spans="2:21" ht="15.75" customHeight="1">
      <c r="D175" s="143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R175" s="27"/>
      <c r="S175" s="27"/>
      <c r="T175" s="27"/>
      <c r="U175" s="27"/>
    </row>
    <row r="176" spans="2:21" ht="15.75" customHeight="1">
      <c r="D176" s="143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R176" s="136"/>
      <c r="S176" s="27"/>
      <c r="T176" s="27"/>
      <c r="U176" s="27"/>
    </row>
    <row r="177" spans="4:21" ht="15.75" customHeight="1">
      <c r="D177" s="143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R177" s="136"/>
      <c r="S177" s="27"/>
      <c r="T177" s="27"/>
      <c r="U177" s="27"/>
    </row>
    <row r="178" spans="4:21" ht="15.75" customHeight="1">
      <c r="D178" s="143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R178" s="136"/>
      <c r="S178" s="27"/>
      <c r="T178" s="27"/>
      <c r="U178" s="27"/>
    </row>
    <row r="179" spans="4:21" ht="15.75" customHeight="1">
      <c r="D179" s="143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R179" s="136"/>
      <c r="S179" s="136"/>
    </row>
    <row r="180" spans="4:21" ht="15.75" customHeight="1">
      <c r="D180" s="143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R180" s="136"/>
      <c r="S180" s="136"/>
    </row>
    <row r="181" spans="4:21" ht="15.75" customHeight="1">
      <c r="D181" s="143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R181" s="136"/>
      <c r="S181" s="136"/>
    </row>
    <row r="182" spans="4:21" ht="15.75" customHeight="1">
      <c r="D182" s="143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R182" s="136"/>
      <c r="S182" s="136"/>
    </row>
    <row r="183" spans="4:21" ht="15.75" customHeight="1">
      <c r="D183" s="143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R183" s="136"/>
      <c r="S183" s="136"/>
    </row>
    <row r="184" spans="4:21" ht="15.75" customHeight="1">
      <c r="D184" s="143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R184" s="136"/>
      <c r="S184" s="136"/>
    </row>
    <row r="185" spans="4:21" ht="15.75" customHeight="1">
      <c r="D185" s="143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R185" s="136"/>
      <c r="S185" s="136"/>
    </row>
    <row r="186" spans="4:21" ht="15.75" customHeight="1">
      <c r="D186" s="143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R186" s="136"/>
      <c r="S186" s="136"/>
    </row>
    <row r="187" spans="4:21" ht="15.75" customHeight="1">
      <c r="D187" s="143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R187" s="136"/>
      <c r="S187" s="136"/>
    </row>
    <row r="188" spans="4:21" ht="15.75" customHeight="1">
      <c r="D188" s="143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R188" s="136"/>
      <c r="S188" s="136"/>
    </row>
    <row r="189" spans="4:21" ht="15.75" customHeight="1">
      <c r="D189" s="143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R189" s="136"/>
      <c r="S189" s="136"/>
    </row>
    <row r="190" spans="4:21" ht="15.75" customHeight="1">
      <c r="D190" s="143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R190" s="136"/>
      <c r="S190" s="136"/>
    </row>
    <row r="191" spans="4:21" ht="15.75" customHeight="1">
      <c r="D191" s="143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R191" s="136"/>
      <c r="S191" s="136"/>
    </row>
    <row r="192" spans="4:21" ht="15.75" customHeight="1">
      <c r="D192" s="143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R192" s="136"/>
      <c r="S192" s="136"/>
    </row>
    <row r="193" spans="4:19" ht="15.75" customHeight="1">
      <c r="D193" s="143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R193" s="136"/>
      <c r="S193" s="136"/>
    </row>
    <row r="194" spans="4:19" ht="15.75" customHeight="1">
      <c r="D194" s="143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R194" s="136"/>
      <c r="S194" s="136"/>
    </row>
    <row r="195" spans="4:19" ht="15.75" customHeight="1">
      <c r="D195" s="143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R195" s="136"/>
      <c r="S195" s="136"/>
    </row>
    <row r="196" spans="4:19" ht="15.75" customHeight="1">
      <c r="D196" s="143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R196" s="136"/>
      <c r="S196" s="136"/>
    </row>
    <row r="197" spans="4:19" ht="15.75" customHeight="1">
      <c r="D197" s="143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R197" s="136"/>
      <c r="S197" s="136"/>
    </row>
    <row r="198" spans="4:19" ht="15.75" customHeight="1">
      <c r="D198" s="143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R198" s="136"/>
      <c r="S198" s="136"/>
    </row>
    <row r="199" spans="4:19" ht="15.75" customHeight="1">
      <c r="D199" s="143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R199" s="136"/>
      <c r="S199" s="136"/>
    </row>
    <row r="200" spans="4:19" ht="15.75" customHeight="1">
      <c r="D200" s="143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R200" s="136"/>
      <c r="S200" s="136"/>
    </row>
    <row r="201" spans="4:19" ht="15.75" customHeight="1">
      <c r="D201" s="143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R201" s="136"/>
      <c r="S201" s="136"/>
    </row>
    <row r="202" spans="4:19" ht="15.75" customHeight="1">
      <c r="D202" s="143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R202" s="136"/>
      <c r="S202" s="136"/>
    </row>
    <row r="203" spans="4:19" ht="15.75" customHeight="1">
      <c r="D203" s="143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R203" s="136"/>
      <c r="S203" s="136"/>
    </row>
    <row r="204" spans="4:19" ht="15.75" customHeight="1">
      <c r="D204" s="143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R204" s="136"/>
      <c r="S204" s="136"/>
    </row>
    <row r="205" spans="4:19" ht="15.75" customHeight="1">
      <c r="D205" s="143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R205" s="136"/>
      <c r="S205" s="136"/>
    </row>
    <row r="206" spans="4:19" ht="15.75" customHeight="1">
      <c r="D206" s="143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R206" s="136"/>
      <c r="S206" s="136"/>
    </row>
    <row r="207" spans="4:19" ht="15.75" customHeight="1">
      <c r="D207" s="143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R207" s="136"/>
      <c r="S207" s="136"/>
    </row>
    <row r="208" spans="4:19" ht="15.75" customHeight="1">
      <c r="D208" s="143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R208" s="136"/>
      <c r="S208" s="136"/>
    </row>
    <row r="209" spans="4:19" ht="15.75" customHeight="1">
      <c r="D209" s="143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R209" s="136"/>
      <c r="S209" s="136"/>
    </row>
    <row r="210" spans="4:19" ht="15.75" customHeight="1">
      <c r="D210" s="143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R210" s="136"/>
      <c r="S210" s="136"/>
    </row>
    <row r="211" spans="4:19" ht="15.75" customHeight="1">
      <c r="D211" s="143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R211" s="136"/>
      <c r="S211" s="136"/>
    </row>
    <row r="212" spans="4:19" ht="15.75" customHeight="1">
      <c r="D212" s="143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R212" s="136"/>
      <c r="S212" s="136"/>
    </row>
    <row r="213" spans="4:19" ht="15.75" customHeight="1">
      <c r="D213" s="143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R213" s="136"/>
      <c r="S213" s="136"/>
    </row>
    <row r="214" spans="4:19" ht="15.75" customHeight="1">
      <c r="D214" s="143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R214" s="136"/>
      <c r="S214" s="136"/>
    </row>
    <row r="215" spans="4:19" ht="15.75" customHeight="1">
      <c r="D215" s="143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R215" s="136"/>
      <c r="S215" s="136"/>
    </row>
    <row r="216" spans="4:19" ht="15.75" customHeight="1">
      <c r="D216" s="143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R216" s="136"/>
      <c r="S216" s="136"/>
    </row>
    <row r="217" spans="4:19" ht="15.75" customHeight="1">
      <c r="D217" s="143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R217" s="136"/>
      <c r="S217" s="136"/>
    </row>
    <row r="218" spans="4:19" ht="15.75" customHeight="1">
      <c r="D218" s="143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R218" s="136"/>
      <c r="S218" s="136"/>
    </row>
    <row r="219" spans="4:19" ht="15.75" customHeight="1">
      <c r="D219" s="143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R219" s="136"/>
      <c r="S219" s="136"/>
    </row>
    <row r="220" spans="4:19" ht="15.75" customHeight="1">
      <c r="D220" s="143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R220" s="136"/>
      <c r="S220" s="136"/>
    </row>
    <row r="221" spans="4:19" ht="15.75" customHeight="1">
      <c r="D221" s="143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R221" s="136"/>
      <c r="S221" s="136"/>
    </row>
    <row r="222" spans="4:19" ht="15.75" customHeight="1">
      <c r="D222" s="143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R222" s="136"/>
      <c r="S222" s="136"/>
    </row>
    <row r="223" spans="4:19" ht="15.75" customHeight="1">
      <c r="D223" s="143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R223" s="136"/>
      <c r="S223" s="136"/>
    </row>
    <row r="224" spans="4:19" ht="15.75" customHeight="1">
      <c r="D224" s="143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R224" s="136"/>
      <c r="S224" s="136"/>
    </row>
    <row r="225" spans="4:19" ht="15.75" customHeight="1">
      <c r="D225" s="143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R225" s="136"/>
      <c r="S225" s="136"/>
    </row>
    <row r="226" spans="4:19" ht="15.75" customHeight="1">
      <c r="D226" s="143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R226" s="136"/>
      <c r="S226" s="136"/>
    </row>
    <row r="227" spans="4:19" ht="15.75" customHeight="1">
      <c r="D227" s="143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R227" s="136"/>
      <c r="S227" s="136"/>
    </row>
    <row r="228" spans="4:19" ht="15.75" customHeight="1">
      <c r="D228" s="143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R228" s="136"/>
      <c r="S228" s="136"/>
    </row>
    <row r="229" spans="4:19" ht="15.75" customHeight="1">
      <c r="D229" s="143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R229" s="136"/>
      <c r="S229" s="136"/>
    </row>
    <row r="230" spans="4:19" ht="15.75" customHeight="1">
      <c r="D230" s="143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R230" s="136"/>
      <c r="S230" s="136"/>
    </row>
    <row r="231" spans="4:19" ht="15.75" customHeight="1">
      <c r="D231" s="143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R231" s="136"/>
      <c r="S231" s="136"/>
    </row>
    <row r="232" spans="4:19" ht="15.75" customHeight="1">
      <c r="D232" s="143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R232" s="136"/>
      <c r="S232" s="136"/>
    </row>
    <row r="233" spans="4:19" ht="15.75" customHeight="1">
      <c r="D233" s="143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R233" s="136"/>
      <c r="S233" s="136"/>
    </row>
    <row r="234" spans="4:19" ht="15.75" customHeight="1">
      <c r="D234" s="143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R234" s="136"/>
      <c r="S234" s="136"/>
    </row>
    <row r="235" spans="4:19" ht="15.75" customHeight="1">
      <c r="D235" s="143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R235" s="136"/>
      <c r="S235" s="136"/>
    </row>
    <row r="236" spans="4:19" ht="15.75" customHeight="1">
      <c r="D236" s="143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R236" s="136"/>
      <c r="S236" s="136"/>
    </row>
    <row r="237" spans="4:19" ht="15.75" customHeight="1">
      <c r="D237" s="143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R237" s="136"/>
      <c r="S237" s="136"/>
    </row>
    <row r="238" spans="4:19" ht="15.75" customHeight="1">
      <c r="D238" s="143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R238" s="136"/>
      <c r="S238" s="136"/>
    </row>
    <row r="239" spans="4:19" ht="15.75" customHeight="1">
      <c r="D239" s="143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R239" s="136"/>
      <c r="S239" s="136"/>
    </row>
    <row r="240" spans="4:19" ht="15.75" customHeight="1">
      <c r="D240" s="143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R240" s="136"/>
      <c r="S240" s="136"/>
    </row>
    <row r="241" spans="4:19" ht="15.75" customHeight="1">
      <c r="D241" s="143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R241" s="136"/>
      <c r="S241" s="136"/>
    </row>
    <row r="242" spans="4:19" ht="15.75" customHeight="1">
      <c r="D242" s="143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R242" s="136"/>
      <c r="S242" s="136"/>
    </row>
    <row r="243" spans="4:19" ht="15.75" customHeight="1">
      <c r="D243" s="143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R243" s="136"/>
      <c r="S243" s="136"/>
    </row>
    <row r="244" spans="4:19" ht="15.75" customHeight="1">
      <c r="D244" s="143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R244" s="136"/>
      <c r="S244" s="136"/>
    </row>
    <row r="245" spans="4:19" ht="15.75" customHeight="1">
      <c r="D245" s="143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R245" s="136"/>
      <c r="S245" s="136"/>
    </row>
    <row r="246" spans="4:19" ht="15.75" customHeight="1">
      <c r="D246" s="143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R246" s="136"/>
      <c r="S246" s="136"/>
    </row>
    <row r="247" spans="4:19" ht="15.75" customHeight="1">
      <c r="D247" s="143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R247" s="136"/>
      <c r="S247" s="136"/>
    </row>
    <row r="248" spans="4:19" ht="15.75" customHeight="1">
      <c r="D248" s="143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R248" s="136"/>
      <c r="S248" s="136"/>
    </row>
    <row r="249" spans="4:19" ht="15.75" customHeight="1">
      <c r="D249" s="143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R249" s="136"/>
      <c r="S249" s="136"/>
    </row>
    <row r="250" spans="4:19" ht="15.75" customHeight="1">
      <c r="D250" s="143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R250" s="136"/>
      <c r="S250" s="136"/>
    </row>
    <row r="251" spans="4:19" ht="15.75" customHeight="1">
      <c r="D251" s="143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R251" s="136"/>
      <c r="S251" s="136"/>
    </row>
    <row r="252" spans="4:19" ht="15.75" customHeight="1">
      <c r="D252" s="143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R252" s="136"/>
      <c r="S252" s="136"/>
    </row>
    <row r="253" spans="4:19" ht="15.75" customHeight="1">
      <c r="D253" s="143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R253" s="136"/>
      <c r="S253" s="136"/>
    </row>
    <row r="254" spans="4:19" ht="15.75" customHeight="1">
      <c r="D254" s="143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R254" s="136"/>
      <c r="S254" s="136"/>
    </row>
    <row r="255" spans="4:19" ht="15.75" customHeight="1">
      <c r="D255" s="143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R255" s="136"/>
      <c r="S255" s="136"/>
    </row>
    <row r="256" spans="4:19" ht="15.75" customHeight="1">
      <c r="D256" s="143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R256" s="136"/>
      <c r="S256" s="136"/>
    </row>
    <row r="257" spans="4:19" ht="15.75" customHeight="1">
      <c r="D257" s="143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R257" s="136"/>
      <c r="S257" s="136"/>
    </row>
    <row r="258" spans="4:19" ht="15.75" customHeight="1">
      <c r="D258" s="143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R258" s="136"/>
      <c r="S258" s="136"/>
    </row>
    <row r="259" spans="4:19" ht="15.75" customHeight="1">
      <c r="D259" s="143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R259" s="136"/>
      <c r="S259" s="136"/>
    </row>
    <row r="260" spans="4:19" ht="15.75" customHeight="1">
      <c r="D260" s="143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R260" s="136"/>
      <c r="S260" s="136"/>
    </row>
    <row r="261" spans="4:19" ht="15.75" customHeight="1">
      <c r="D261" s="143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R261" s="136"/>
      <c r="S261" s="136"/>
    </row>
    <row r="262" spans="4:19" ht="15.75" customHeight="1">
      <c r="D262" s="143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R262" s="136"/>
      <c r="S262" s="136"/>
    </row>
    <row r="263" spans="4:19" ht="15.75" customHeight="1">
      <c r="D263" s="143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R263" s="136"/>
      <c r="S263" s="136"/>
    </row>
    <row r="264" spans="4:19" ht="15.75" customHeight="1">
      <c r="D264" s="143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R264" s="136"/>
      <c r="S264" s="136"/>
    </row>
    <row r="265" spans="4:19" ht="15.75" customHeight="1">
      <c r="D265" s="143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R265" s="136"/>
      <c r="S265" s="136"/>
    </row>
    <row r="266" spans="4:19" ht="15.75" customHeight="1">
      <c r="D266" s="143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R266" s="136"/>
      <c r="S266" s="136"/>
    </row>
    <row r="267" spans="4:19" ht="15.75" customHeight="1">
      <c r="D267" s="143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R267" s="136"/>
      <c r="S267" s="136"/>
    </row>
    <row r="268" spans="4:19" ht="15.75" customHeight="1">
      <c r="D268" s="143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R268" s="136"/>
      <c r="S268" s="136"/>
    </row>
    <row r="269" spans="4:19" ht="15.75" customHeight="1">
      <c r="D269" s="143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R269" s="136"/>
      <c r="S269" s="136"/>
    </row>
    <row r="270" spans="4:19" ht="15.75" customHeight="1">
      <c r="D270" s="143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R270" s="136"/>
      <c r="S270" s="136"/>
    </row>
    <row r="271" spans="4:19" ht="15.75" customHeight="1">
      <c r="D271" s="143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R271" s="136"/>
      <c r="S271" s="136"/>
    </row>
    <row r="272" spans="4:19" ht="15.75" customHeight="1">
      <c r="D272" s="143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R272" s="136"/>
      <c r="S272" s="136"/>
    </row>
    <row r="273" spans="4:19" ht="15.75" customHeight="1">
      <c r="D273" s="143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R273" s="136"/>
      <c r="S273" s="136"/>
    </row>
    <row r="274" spans="4:19" ht="15.75" customHeight="1">
      <c r="D274" s="143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R274" s="136"/>
      <c r="S274" s="136"/>
    </row>
    <row r="275" spans="4:19" ht="15.75" customHeight="1">
      <c r="D275" s="143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R275" s="136"/>
      <c r="S275" s="136"/>
    </row>
    <row r="276" spans="4:19" ht="15.75" customHeight="1">
      <c r="D276" s="143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R276" s="136"/>
      <c r="S276" s="136"/>
    </row>
    <row r="277" spans="4:19" ht="15.75" customHeight="1">
      <c r="D277" s="143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R277" s="136"/>
      <c r="S277" s="136"/>
    </row>
    <row r="278" spans="4:19" ht="15.75" customHeight="1">
      <c r="D278" s="143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R278" s="136"/>
      <c r="S278" s="136"/>
    </row>
    <row r="279" spans="4:19" ht="15.75" customHeight="1">
      <c r="D279" s="143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R279" s="136"/>
      <c r="S279" s="136"/>
    </row>
    <row r="280" spans="4:19" ht="15.75" customHeight="1">
      <c r="D280" s="143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R280" s="136"/>
      <c r="S280" s="136"/>
    </row>
    <row r="281" spans="4:19" ht="15.75" customHeight="1">
      <c r="D281" s="143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R281" s="136"/>
      <c r="S281" s="136"/>
    </row>
    <row r="282" spans="4:19" ht="15.75" customHeight="1">
      <c r="D282" s="143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R282" s="136"/>
      <c r="S282" s="136"/>
    </row>
    <row r="283" spans="4:19" ht="15.75" customHeight="1">
      <c r="D283" s="143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R283" s="136"/>
      <c r="S283" s="136"/>
    </row>
    <row r="284" spans="4:19" ht="15.75" customHeight="1">
      <c r="D284" s="143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R284" s="136"/>
      <c r="S284" s="136"/>
    </row>
    <row r="285" spans="4:19" ht="15.75" customHeight="1">
      <c r="D285" s="143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R285" s="136"/>
      <c r="S285" s="136"/>
    </row>
    <row r="286" spans="4:19" ht="15.75" customHeight="1">
      <c r="D286" s="143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R286" s="136"/>
      <c r="S286" s="136"/>
    </row>
    <row r="287" spans="4:19" ht="15.75" customHeight="1">
      <c r="D287" s="143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R287" s="136"/>
      <c r="S287" s="136"/>
    </row>
    <row r="288" spans="4:19" ht="15.75" customHeight="1">
      <c r="D288" s="143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R288" s="136"/>
      <c r="S288" s="136"/>
    </row>
    <row r="289" spans="4:19" ht="15.75" customHeight="1">
      <c r="D289" s="143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R289" s="136"/>
      <c r="S289" s="136"/>
    </row>
    <row r="290" spans="4:19" ht="15.75" customHeight="1">
      <c r="D290" s="143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R290" s="136"/>
      <c r="S290" s="136"/>
    </row>
    <row r="291" spans="4:19" ht="15.75" customHeight="1">
      <c r="D291" s="143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R291" s="136"/>
      <c r="S291" s="136"/>
    </row>
    <row r="292" spans="4:19" ht="15.75" customHeight="1">
      <c r="D292" s="143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R292" s="136"/>
      <c r="S292" s="136"/>
    </row>
    <row r="293" spans="4:19" ht="15.75" customHeight="1">
      <c r="D293" s="143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R293" s="136"/>
      <c r="S293" s="136"/>
    </row>
    <row r="294" spans="4:19" ht="15.75" customHeight="1">
      <c r="D294" s="143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R294" s="136"/>
      <c r="S294" s="136"/>
    </row>
    <row r="295" spans="4:19" ht="15.75" customHeight="1">
      <c r="D295" s="143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R295" s="136"/>
      <c r="S295" s="136"/>
    </row>
    <row r="296" spans="4:19" ht="15.75" customHeight="1">
      <c r="D296" s="143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R296" s="136"/>
      <c r="S296" s="136"/>
    </row>
    <row r="297" spans="4:19" ht="15.75" customHeight="1">
      <c r="D297" s="143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R297" s="136"/>
      <c r="S297" s="136"/>
    </row>
    <row r="298" spans="4:19" ht="15.75" customHeight="1">
      <c r="D298" s="143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R298" s="136"/>
      <c r="S298" s="136"/>
    </row>
    <row r="299" spans="4:19" ht="15.75" customHeight="1">
      <c r="D299" s="143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R299" s="136"/>
      <c r="S299" s="136"/>
    </row>
    <row r="300" spans="4:19" ht="15.75" customHeight="1">
      <c r="D300" s="143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R300" s="136"/>
      <c r="S300" s="136"/>
    </row>
    <row r="301" spans="4:19" ht="15.75" customHeight="1">
      <c r="D301" s="143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R301" s="136"/>
      <c r="S301" s="136"/>
    </row>
    <row r="302" spans="4:19" ht="15.75" customHeight="1">
      <c r="D302" s="143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R302" s="136"/>
      <c r="S302" s="136"/>
    </row>
    <row r="303" spans="4:19" ht="15.75" customHeight="1">
      <c r="D303" s="143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R303" s="136"/>
      <c r="S303" s="136"/>
    </row>
    <row r="304" spans="4:19" ht="15.75" customHeight="1">
      <c r="D304" s="143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R304" s="136"/>
      <c r="S304" s="136"/>
    </row>
    <row r="305" spans="4:19" ht="15.75" customHeight="1">
      <c r="D305" s="143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R305" s="136"/>
      <c r="S305" s="136"/>
    </row>
    <row r="306" spans="4:19" ht="15.75" customHeight="1">
      <c r="D306" s="143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R306" s="136"/>
      <c r="S306" s="136"/>
    </row>
    <row r="307" spans="4:19" ht="15.75" customHeight="1">
      <c r="D307" s="143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R307" s="136"/>
      <c r="S307" s="136"/>
    </row>
    <row r="308" spans="4:19" ht="15.75" customHeight="1">
      <c r="D308" s="143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R308" s="136"/>
      <c r="S308" s="136"/>
    </row>
    <row r="309" spans="4:19" ht="15.75" customHeight="1">
      <c r="D309" s="143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R309" s="136"/>
      <c r="S309" s="136"/>
    </row>
    <row r="310" spans="4:19" ht="15.75" customHeight="1">
      <c r="D310" s="143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R310" s="136"/>
      <c r="S310" s="136"/>
    </row>
    <row r="311" spans="4:19" ht="15.75" customHeight="1">
      <c r="D311" s="143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R311" s="136"/>
      <c r="S311" s="136"/>
    </row>
    <row r="312" spans="4:19" ht="15.75" customHeight="1">
      <c r="D312" s="143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R312" s="136"/>
      <c r="S312" s="136"/>
    </row>
    <row r="313" spans="4:19" ht="15.75" customHeight="1">
      <c r="D313" s="143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R313" s="136"/>
      <c r="S313" s="136"/>
    </row>
    <row r="314" spans="4:19" ht="15.75" customHeight="1">
      <c r="D314" s="143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R314" s="136"/>
      <c r="S314" s="136"/>
    </row>
    <row r="315" spans="4:19" ht="15.75" customHeight="1">
      <c r="D315" s="143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R315" s="136"/>
      <c r="S315" s="136"/>
    </row>
    <row r="316" spans="4:19" ht="15.75" customHeight="1">
      <c r="D316" s="143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R316" s="136"/>
      <c r="S316" s="136"/>
    </row>
    <row r="317" spans="4:19" ht="15.75" customHeight="1">
      <c r="D317" s="143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R317" s="136"/>
      <c r="S317" s="136"/>
    </row>
    <row r="318" spans="4:19" ht="15.75" customHeight="1">
      <c r="D318" s="143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R318" s="136"/>
      <c r="S318" s="136"/>
    </row>
    <row r="319" spans="4:19" ht="15.75" customHeight="1">
      <c r="D319" s="143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R319" s="136"/>
      <c r="S319" s="136"/>
    </row>
    <row r="320" spans="4:19" ht="15.75" customHeight="1">
      <c r="D320" s="143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R320" s="136"/>
      <c r="S320" s="136"/>
    </row>
    <row r="321" spans="4:19" ht="15.75" customHeight="1">
      <c r="D321" s="143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R321" s="136"/>
      <c r="S321" s="136"/>
    </row>
    <row r="322" spans="4:19" ht="15.75" customHeight="1">
      <c r="D322" s="143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R322" s="136"/>
      <c r="S322" s="136"/>
    </row>
    <row r="323" spans="4:19" ht="15.75" customHeight="1">
      <c r="D323" s="143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R323" s="136"/>
      <c r="S323" s="136"/>
    </row>
    <row r="324" spans="4:19" ht="15.75" customHeight="1">
      <c r="D324" s="143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R324" s="136"/>
      <c r="S324" s="136"/>
    </row>
    <row r="325" spans="4:19" ht="15.75" customHeight="1">
      <c r="D325" s="143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R325" s="136"/>
      <c r="S325" s="136"/>
    </row>
    <row r="326" spans="4:19" ht="15.75" customHeight="1">
      <c r="D326" s="143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R326" s="136"/>
      <c r="S326" s="136"/>
    </row>
    <row r="327" spans="4:19" ht="15.75" customHeight="1">
      <c r="D327" s="143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R327" s="136"/>
      <c r="S327" s="136"/>
    </row>
    <row r="328" spans="4:19" ht="15.75" customHeight="1">
      <c r="D328" s="143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R328" s="136"/>
      <c r="S328" s="136"/>
    </row>
    <row r="329" spans="4:19" ht="15.75" customHeight="1">
      <c r="D329" s="143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R329" s="136"/>
      <c r="S329" s="136"/>
    </row>
    <row r="330" spans="4:19" ht="15.75" customHeight="1">
      <c r="D330" s="143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R330" s="136"/>
      <c r="S330" s="136"/>
    </row>
    <row r="331" spans="4:19" ht="15.75" customHeight="1">
      <c r="D331" s="143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R331" s="136"/>
      <c r="S331" s="136"/>
    </row>
    <row r="332" spans="4:19" ht="15.75" customHeight="1">
      <c r="D332" s="143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R332" s="136"/>
      <c r="S332" s="136"/>
    </row>
    <row r="333" spans="4:19" ht="15.75" customHeight="1">
      <c r="D333" s="143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R333" s="136"/>
      <c r="S333" s="136"/>
    </row>
    <row r="334" spans="4:19" ht="15.75" customHeight="1">
      <c r="D334" s="143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R334" s="136"/>
      <c r="S334" s="136"/>
    </row>
    <row r="335" spans="4:19" ht="15.75" customHeight="1">
      <c r="D335" s="143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R335" s="136"/>
      <c r="S335" s="136"/>
    </row>
    <row r="336" spans="4:19" ht="15.75" customHeight="1">
      <c r="D336" s="143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R336" s="136"/>
      <c r="S336" s="136"/>
    </row>
    <row r="337" spans="4:19" ht="15.75" customHeight="1">
      <c r="D337" s="143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R337" s="136"/>
      <c r="S337" s="136"/>
    </row>
    <row r="338" spans="4:19" ht="15.75" customHeight="1">
      <c r="D338" s="143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R338" s="136"/>
      <c r="S338" s="136"/>
    </row>
    <row r="339" spans="4:19" ht="15.75" customHeight="1">
      <c r="D339" s="143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R339" s="136"/>
      <c r="S339" s="136"/>
    </row>
    <row r="340" spans="4:19" ht="15.75" customHeight="1">
      <c r="D340" s="143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R340" s="136"/>
      <c r="S340" s="136"/>
    </row>
    <row r="341" spans="4:19" ht="15.75" customHeight="1">
      <c r="D341" s="143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R341" s="136"/>
      <c r="S341" s="136"/>
    </row>
    <row r="342" spans="4:19" ht="15.75" customHeight="1">
      <c r="D342" s="143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R342" s="136"/>
      <c r="S342" s="136"/>
    </row>
    <row r="343" spans="4:19" ht="15.75" customHeight="1">
      <c r="D343" s="143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R343" s="136"/>
      <c r="S343" s="136"/>
    </row>
    <row r="344" spans="4:19" ht="15.75" customHeight="1">
      <c r="D344" s="143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R344" s="136"/>
      <c r="S344" s="136"/>
    </row>
    <row r="345" spans="4:19" ht="15.75" customHeight="1">
      <c r="D345" s="143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R345" s="136"/>
      <c r="S345" s="136"/>
    </row>
    <row r="346" spans="4:19" ht="15.75" customHeight="1">
      <c r="D346" s="143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R346" s="136"/>
      <c r="S346" s="136"/>
    </row>
    <row r="347" spans="4:19" ht="15.75" customHeight="1">
      <c r="D347" s="143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R347" s="136"/>
      <c r="S347" s="136"/>
    </row>
    <row r="348" spans="4:19" ht="15.75" customHeight="1">
      <c r="D348" s="143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R348" s="136"/>
      <c r="S348" s="136"/>
    </row>
    <row r="349" spans="4:19" ht="15.75" customHeight="1">
      <c r="D349" s="143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R349" s="136"/>
      <c r="S349" s="136"/>
    </row>
    <row r="350" spans="4:19" ht="15.75" customHeight="1">
      <c r="D350" s="143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R350" s="136"/>
      <c r="S350" s="136"/>
    </row>
    <row r="351" spans="4:19" ht="15.75" customHeight="1">
      <c r="D351" s="143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R351" s="136"/>
      <c r="S351" s="136"/>
    </row>
    <row r="352" spans="4:19" ht="15.75" customHeight="1">
      <c r="D352" s="143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R352" s="136"/>
      <c r="S352" s="136"/>
    </row>
    <row r="353" spans="4:19" ht="15.75" customHeight="1">
      <c r="D353" s="143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R353" s="136"/>
      <c r="S353" s="136"/>
    </row>
    <row r="354" spans="4:19" ht="15.75" customHeight="1">
      <c r="D354" s="143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R354" s="136"/>
      <c r="S354" s="136"/>
    </row>
    <row r="355" spans="4:19" ht="15.75" customHeight="1">
      <c r="D355" s="143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R355" s="136"/>
      <c r="S355" s="136"/>
    </row>
    <row r="356" spans="4:19" ht="15.75" customHeight="1">
      <c r="D356" s="143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R356" s="136"/>
      <c r="S356" s="136"/>
    </row>
    <row r="357" spans="4:19" ht="15.75" customHeight="1">
      <c r="D357" s="143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R357" s="136"/>
      <c r="S357" s="136"/>
    </row>
    <row r="358" spans="4:19" ht="15.75" customHeight="1">
      <c r="D358" s="143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R358" s="136"/>
      <c r="S358" s="136"/>
    </row>
    <row r="359" spans="4:19" ht="15.75" customHeight="1">
      <c r="D359" s="143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R359" s="136"/>
      <c r="S359" s="136"/>
    </row>
    <row r="360" spans="4:19" ht="15.75" customHeight="1">
      <c r="D360" s="143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R360" s="136"/>
      <c r="S360" s="136"/>
    </row>
    <row r="361" spans="4:19" ht="15.75" customHeight="1">
      <c r="D361" s="143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R361" s="136"/>
      <c r="S361" s="136"/>
    </row>
    <row r="362" spans="4:19" ht="15.75" customHeight="1">
      <c r="D362" s="143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R362" s="136"/>
      <c r="S362" s="136"/>
    </row>
    <row r="363" spans="4:19" ht="15.75" customHeight="1">
      <c r="D363" s="143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R363" s="136"/>
      <c r="S363" s="136"/>
    </row>
    <row r="364" spans="4:19" ht="15.75" customHeight="1">
      <c r="D364" s="143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R364" s="136"/>
      <c r="S364" s="136"/>
    </row>
    <row r="365" spans="4:19" ht="15.75" customHeight="1">
      <c r="D365" s="143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R365" s="136"/>
      <c r="S365" s="136"/>
    </row>
    <row r="366" spans="4:19" ht="15.75" customHeight="1">
      <c r="D366" s="143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R366" s="136"/>
      <c r="S366" s="136"/>
    </row>
    <row r="367" spans="4:19" ht="15.75" customHeight="1">
      <c r="D367" s="143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R367" s="136"/>
      <c r="S367" s="136"/>
    </row>
    <row r="368" spans="4:19" ht="15.75" customHeight="1">
      <c r="D368" s="143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R368" s="136"/>
      <c r="S368" s="136"/>
    </row>
    <row r="369" spans="4:19" ht="15.75" customHeight="1">
      <c r="D369" s="143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R369" s="136"/>
      <c r="S369" s="136"/>
    </row>
    <row r="370" spans="4:19" ht="15.75" customHeight="1">
      <c r="D370" s="143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R370" s="136"/>
      <c r="S370" s="136"/>
    </row>
    <row r="371" spans="4:19" ht="15.75" customHeight="1">
      <c r="D371" s="143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R371" s="136"/>
      <c r="S371" s="136"/>
    </row>
    <row r="372" spans="4:19" ht="15.75" customHeight="1">
      <c r="D372" s="143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R372" s="136"/>
      <c r="S372" s="136"/>
    </row>
    <row r="373" spans="4:19" ht="15.75" customHeight="1">
      <c r="D373" s="143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R373" s="136"/>
      <c r="S373" s="136"/>
    </row>
    <row r="374" spans="4:19" ht="15.75" customHeight="1">
      <c r="D374" s="143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R374" s="136"/>
      <c r="S374" s="136"/>
    </row>
    <row r="375" spans="4:19" ht="15.75" customHeight="1">
      <c r="D375" s="143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R375" s="136"/>
      <c r="S375" s="136"/>
    </row>
    <row r="376" spans="4:19" ht="15.75" customHeight="1">
      <c r="D376" s="143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R376" s="136"/>
      <c r="S376" s="136"/>
    </row>
    <row r="377" spans="4:19" ht="15.75" customHeight="1">
      <c r="D377" s="143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R377" s="136"/>
      <c r="S377" s="136"/>
    </row>
    <row r="378" spans="4:19" ht="15.75" customHeight="1">
      <c r="D378" s="143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R378" s="136"/>
      <c r="S378" s="136"/>
    </row>
    <row r="379" spans="4:19" ht="15.75" customHeight="1">
      <c r="D379" s="143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R379" s="136"/>
      <c r="S379" s="136"/>
    </row>
    <row r="380" spans="4:19" ht="15.75" customHeight="1">
      <c r="D380" s="143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R380" s="136"/>
      <c r="S380" s="136"/>
    </row>
    <row r="381" spans="4:19" ht="15.75" customHeight="1">
      <c r="D381" s="143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R381" s="136"/>
      <c r="S381" s="136"/>
    </row>
    <row r="382" spans="4:19" ht="15.75" customHeight="1">
      <c r="D382" s="143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R382" s="136"/>
      <c r="S382" s="136"/>
    </row>
    <row r="383" spans="4:19" ht="15.75" customHeight="1">
      <c r="D383" s="143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R383" s="136"/>
      <c r="S383" s="136"/>
    </row>
    <row r="384" spans="4:19" ht="15.75" customHeight="1">
      <c r="D384" s="143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R384" s="136"/>
      <c r="S384" s="136"/>
    </row>
    <row r="385" spans="4:19" ht="15.75" customHeight="1">
      <c r="D385" s="143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R385" s="136"/>
      <c r="S385" s="136"/>
    </row>
    <row r="386" spans="4:19" ht="15.75" customHeight="1">
      <c r="D386" s="143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R386" s="136"/>
      <c r="S386" s="136"/>
    </row>
    <row r="387" spans="4:19" ht="15.75" customHeight="1">
      <c r="D387" s="143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R387" s="136"/>
      <c r="S387" s="136"/>
    </row>
    <row r="388" spans="4:19" ht="15.75" customHeight="1">
      <c r="D388" s="143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R388" s="136"/>
      <c r="S388" s="136"/>
    </row>
    <row r="389" spans="4:19" ht="15.75" customHeight="1">
      <c r="D389" s="143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R389" s="136"/>
      <c r="S389" s="136"/>
    </row>
    <row r="390" spans="4:19" ht="15.75" customHeight="1">
      <c r="D390" s="143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R390" s="136"/>
      <c r="S390" s="136"/>
    </row>
    <row r="391" spans="4:19" ht="15.75" customHeight="1">
      <c r="D391" s="143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R391" s="136"/>
      <c r="S391" s="136"/>
    </row>
    <row r="392" spans="4:19" ht="15.75" customHeight="1">
      <c r="D392" s="143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R392" s="136"/>
      <c r="S392" s="136"/>
    </row>
    <row r="393" spans="4:19" ht="15.75" customHeight="1">
      <c r="D393" s="143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R393" s="136"/>
      <c r="S393" s="136"/>
    </row>
    <row r="394" spans="4:19" ht="15.75" customHeight="1">
      <c r="D394" s="143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R394" s="136"/>
      <c r="S394" s="136"/>
    </row>
    <row r="395" spans="4:19" ht="15.75" customHeight="1">
      <c r="D395" s="143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R395" s="136"/>
      <c r="S395" s="136"/>
    </row>
    <row r="396" spans="4:19" ht="15.75" customHeight="1">
      <c r="D396" s="143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R396" s="136"/>
      <c r="S396" s="136"/>
    </row>
    <row r="397" spans="4:19" ht="15.75" customHeight="1">
      <c r="D397" s="143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R397" s="136"/>
      <c r="S397" s="136"/>
    </row>
    <row r="398" spans="4:19" ht="15.75" customHeight="1">
      <c r="D398" s="143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R398" s="136"/>
      <c r="S398" s="136"/>
    </row>
    <row r="399" spans="4:19" ht="15.75" customHeight="1">
      <c r="D399" s="143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R399" s="136"/>
      <c r="S399" s="136"/>
    </row>
    <row r="400" spans="4:19" ht="15.75" customHeight="1">
      <c r="D400" s="143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R400" s="136"/>
      <c r="S400" s="136"/>
    </row>
    <row r="401" spans="4:19" ht="15.75" customHeight="1">
      <c r="D401" s="143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R401" s="136"/>
      <c r="S401" s="136"/>
    </row>
    <row r="402" spans="4:19" ht="15.75" customHeight="1">
      <c r="D402" s="143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R402" s="136"/>
      <c r="S402" s="136"/>
    </row>
    <row r="403" spans="4:19" ht="15.75" customHeight="1">
      <c r="D403" s="143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R403" s="136"/>
      <c r="S403" s="136"/>
    </row>
    <row r="404" spans="4:19" ht="15.75" customHeight="1">
      <c r="D404" s="143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R404" s="136"/>
      <c r="S404" s="136"/>
    </row>
    <row r="405" spans="4:19" ht="15.75" customHeight="1">
      <c r="D405" s="143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R405" s="136"/>
      <c r="S405" s="136"/>
    </row>
    <row r="406" spans="4:19" ht="15.75" customHeight="1">
      <c r="D406" s="143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R406" s="136"/>
      <c r="S406" s="136"/>
    </row>
    <row r="407" spans="4:19" ht="15.75" customHeight="1">
      <c r="D407" s="143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R407" s="136"/>
      <c r="S407" s="136"/>
    </row>
    <row r="408" spans="4:19" ht="15.75" customHeight="1">
      <c r="D408" s="143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R408" s="136"/>
      <c r="S408" s="136"/>
    </row>
    <row r="409" spans="4:19" ht="15.75" customHeight="1">
      <c r="D409" s="143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R409" s="136"/>
      <c r="S409" s="136"/>
    </row>
    <row r="410" spans="4:19" ht="15.75" customHeight="1">
      <c r="D410" s="143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R410" s="136"/>
      <c r="S410" s="136"/>
    </row>
    <row r="411" spans="4:19" ht="15.75" customHeight="1">
      <c r="D411" s="143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R411" s="136"/>
      <c r="S411" s="136"/>
    </row>
    <row r="412" spans="4:19" ht="15.75" customHeight="1">
      <c r="D412" s="143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R412" s="136"/>
      <c r="S412" s="136"/>
    </row>
    <row r="413" spans="4:19" ht="15.75" customHeight="1">
      <c r="D413" s="143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R413" s="136"/>
      <c r="S413" s="136"/>
    </row>
    <row r="414" spans="4:19" ht="15.75" customHeight="1">
      <c r="D414" s="143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R414" s="136"/>
      <c r="S414" s="136"/>
    </row>
    <row r="415" spans="4:19" ht="15.75" customHeight="1">
      <c r="D415" s="143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R415" s="136"/>
      <c r="S415" s="136"/>
    </row>
    <row r="416" spans="4:19" ht="15.75" customHeight="1">
      <c r="D416" s="143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R416" s="136"/>
      <c r="S416" s="136"/>
    </row>
    <row r="417" spans="4:19" ht="15.75" customHeight="1">
      <c r="D417" s="143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R417" s="136"/>
      <c r="S417" s="136"/>
    </row>
    <row r="418" spans="4:19" ht="15.75" customHeight="1">
      <c r="D418" s="143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R418" s="136"/>
      <c r="S418" s="136"/>
    </row>
    <row r="419" spans="4:19" ht="15.75" customHeight="1">
      <c r="D419" s="143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R419" s="136"/>
      <c r="S419" s="136"/>
    </row>
    <row r="420" spans="4:19" ht="15.75" customHeight="1">
      <c r="D420" s="143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R420" s="136"/>
      <c r="S420" s="136"/>
    </row>
    <row r="421" spans="4:19" ht="15.75" customHeight="1">
      <c r="D421" s="143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R421" s="136"/>
      <c r="S421" s="136"/>
    </row>
    <row r="422" spans="4:19" ht="15.75" customHeight="1">
      <c r="D422" s="143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R422" s="136"/>
      <c r="S422" s="136"/>
    </row>
    <row r="423" spans="4:19" ht="15.75" customHeight="1">
      <c r="D423" s="143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R423" s="136"/>
      <c r="S423" s="136"/>
    </row>
    <row r="424" spans="4:19" ht="15.75" customHeight="1">
      <c r="D424" s="143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R424" s="136"/>
      <c r="S424" s="136"/>
    </row>
    <row r="425" spans="4:19" ht="15.75" customHeight="1">
      <c r="D425" s="143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R425" s="136"/>
      <c r="S425" s="136"/>
    </row>
    <row r="426" spans="4:19" ht="15.75" customHeight="1">
      <c r="D426" s="143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R426" s="136"/>
      <c r="S426" s="136"/>
    </row>
    <row r="427" spans="4:19" ht="15.75" customHeight="1">
      <c r="D427" s="143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R427" s="136"/>
      <c r="S427" s="136"/>
    </row>
    <row r="428" spans="4:19" ht="15.75" customHeight="1">
      <c r="D428" s="143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R428" s="136"/>
      <c r="S428" s="136"/>
    </row>
    <row r="429" spans="4:19" ht="15.75" customHeight="1">
      <c r="D429" s="143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R429" s="136"/>
      <c r="S429" s="136"/>
    </row>
    <row r="430" spans="4:19" ht="15.75" customHeight="1">
      <c r="D430" s="143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R430" s="136"/>
      <c r="S430" s="136"/>
    </row>
    <row r="431" spans="4:19" ht="15.75" customHeight="1">
      <c r="D431" s="143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R431" s="136"/>
      <c r="S431" s="136"/>
    </row>
    <row r="432" spans="4:19" ht="15.75" customHeight="1">
      <c r="D432" s="143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R432" s="136"/>
      <c r="S432" s="136"/>
    </row>
    <row r="433" spans="4:19" ht="15.75" customHeight="1">
      <c r="D433" s="143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R433" s="136"/>
      <c r="S433" s="136"/>
    </row>
    <row r="434" spans="4:19" ht="15.75" customHeight="1">
      <c r="D434" s="143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R434" s="136"/>
      <c r="S434" s="136"/>
    </row>
    <row r="435" spans="4:19" ht="15.75" customHeight="1">
      <c r="D435" s="143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R435" s="136"/>
      <c r="S435" s="136"/>
    </row>
    <row r="436" spans="4:19" ht="15.75" customHeight="1">
      <c r="D436" s="143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R436" s="136"/>
      <c r="S436" s="136"/>
    </row>
    <row r="437" spans="4:19" ht="15.75" customHeight="1">
      <c r="D437" s="143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R437" s="136"/>
      <c r="S437" s="136"/>
    </row>
    <row r="438" spans="4:19" ht="15.75" customHeight="1">
      <c r="D438" s="143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R438" s="136"/>
      <c r="S438" s="136"/>
    </row>
    <row r="439" spans="4:19" ht="15.75" customHeight="1">
      <c r="D439" s="143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R439" s="136"/>
      <c r="S439" s="136"/>
    </row>
    <row r="440" spans="4:19" ht="15.75" customHeight="1">
      <c r="D440" s="143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R440" s="136"/>
      <c r="S440" s="136"/>
    </row>
    <row r="441" spans="4:19" ht="15.75" customHeight="1">
      <c r="D441" s="143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R441" s="136"/>
      <c r="S441" s="136"/>
    </row>
    <row r="442" spans="4:19" ht="15.75" customHeight="1">
      <c r="D442" s="143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R442" s="136"/>
      <c r="S442" s="136"/>
    </row>
    <row r="443" spans="4:19" ht="15.75" customHeight="1">
      <c r="D443" s="143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R443" s="136"/>
      <c r="S443" s="136"/>
    </row>
    <row r="444" spans="4:19" ht="15.75" customHeight="1">
      <c r="D444" s="143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R444" s="136"/>
      <c r="S444" s="136"/>
    </row>
    <row r="445" spans="4:19" ht="15.75" customHeight="1">
      <c r="D445" s="143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R445" s="136"/>
      <c r="S445" s="136"/>
    </row>
    <row r="446" spans="4:19" ht="15.75" customHeight="1">
      <c r="D446" s="143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R446" s="136"/>
      <c r="S446" s="136"/>
    </row>
    <row r="447" spans="4:19" ht="15.75" customHeight="1">
      <c r="D447" s="143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R447" s="136"/>
      <c r="S447" s="136"/>
    </row>
    <row r="448" spans="4:19" ht="15.75" customHeight="1">
      <c r="D448" s="143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R448" s="136"/>
      <c r="S448" s="136"/>
    </row>
    <row r="449" spans="4:19" ht="15.75" customHeight="1">
      <c r="D449" s="143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R449" s="136"/>
      <c r="S449" s="136"/>
    </row>
    <row r="450" spans="4:19" ht="15.75" customHeight="1">
      <c r="D450" s="143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R450" s="136"/>
      <c r="S450" s="136"/>
    </row>
    <row r="451" spans="4:19" ht="15.75" customHeight="1">
      <c r="D451" s="143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R451" s="136"/>
      <c r="S451" s="136"/>
    </row>
    <row r="452" spans="4:19" ht="15.75" customHeight="1">
      <c r="D452" s="143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R452" s="136"/>
      <c r="S452" s="136"/>
    </row>
    <row r="453" spans="4:19" ht="15.75" customHeight="1">
      <c r="D453" s="143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R453" s="136"/>
      <c r="S453" s="136"/>
    </row>
    <row r="454" spans="4:19" ht="15.75" customHeight="1">
      <c r="D454" s="143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R454" s="136"/>
      <c r="S454" s="136"/>
    </row>
    <row r="455" spans="4:19" ht="15.75" customHeight="1">
      <c r="R455" s="136"/>
      <c r="S455" s="136"/>
    </row>
    <row r="456" spans="4:19" ht="15.75" customHeight="1">
      <c r="R456" s="136"/>
      <c r="S456" s="136"/>
    </row>
    <row r="457" spans="4:19" ht="15.75" customHeight="1">
      <c r="R457" s="136"/>
      <c r="S457" s="136"/>
    </row>
    <row r="458" spans="4:19" ht="15.75" customHeight="1">
      <c r="R458" s="136"/>
      <c r="S458" s="136"/>
    </row>
    <row r="459" spans="4:19" ht="15.75" customHeight="1">
      <c r="R459" s="136"/>
      <c r="S459" s="136"/>
    </row>
    <row r="460" spans="4:19" ht="15.75" customHeight="1">
      <c r="R460" s="136"/>
      <c r="S460" s="136"/>
    </row>
    <row r="461" spans="4:19" ht="15.75" customHeight="1">
      <c r="S461" s="136"/>
    </row>
    <row r="462" spans="4:19" ht="15.75" customHeight="1">
      <c r="S462" s="136"/>
    </row>
    <row r="463" spans="4:19" ht="15.75" customHeight="1">
      <c r="S463" s="136"/>
    </row>
  </sheetData>
  <sheetProtection algorithmName="SHA-512" hashValue="WXBXM3fpB2hC+0Z/cOJle/1mt9szC4FP1Pu3ker+WTg6dhjBdlxmUslLXbuh994RRMf7GBebWn90zxxq0yrXAA==" saltValue="4HqYq7x2NZfZ99mHNKo0aw==" spinCount="100000" sheet="1" objects="1" scenarios="1"/>
  <mergeCells count="22">
    <mergeCell ref="B44:C46"/>
    <mergeCell ref="B47:C49"/>
    <mergeCell ref="B32:C34"/>
    <mergeCell ref="B35:C37"/>
    <mergeCell ref="B38:C40"/>
    <mergeCell ref="B41:C43"/>
    <mergeCell ref="B4:N4"/>
    <mergeCell ref="B29:C31"/>
    <mergeCell ref="B8:C10"/>
    <mergeCell ref="B11:C13"/>
    <mergeCell ref="B14:C16"/>
    <mergeCell ref="B17:C19"/>
    <mergeCell ref="B20:C22"/>
    <mergeCell ref="B23:C25"/>
    <mergeCell ref="B26:C28"/>
    <mergeCell ref="E6:E7"/>
    <mergeCell ref="N6:N7"/>
    <mergeCell ref="K6:K7"/>
    <mergeCell ref="L6:L7"/>
    <mergeCell ref="M6:M7"/>
    <mergeCell ref="F6:F7"/>
    <mergeCell ref="G6:I6"/>
  </mergeCells>
  <phoneticPr fontId="3" type="noConversion"/>
  <pageMargins left="0.59055118110236227" right="0.43307086614173229" top="0.51181102362204722" bottom="0" header="0.19685039370078741" footer="0"/>
  <pageSetup scale="75" orientation="portrait" horizontalDpi="2400" verticalDpi="2400" r:id="rId1"/>
  <headerFooter alignWithMargins="0">
    <oddHeader xml:space="preserve">&amp;C&amp;11INSTITUTO SUPERIOR TÉCNICO — BALANÇO SOCIAL DE 2018
</oddHeader>
  </headerFooter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2">
    <pageSetUpPr fitToPage="1"/>
  </sheetPr>
  <dimension ref="A1:BX128"/>
  <sheetViews>
    <sheetView topLeftCell="B12" zoomScale="120" zoomScaleNormal="120" workbookViewId="0">
      <selection activeCell="C51" sqref="C51"/>
    </sheetView>
  </sheetViews>
  <sheetFormatPr defaultColWidth="9.109375" defaultRowHeight="15.75" customHeight="1"/>
  <cols>
    <col min="1" max="1" width="4.88671875" style="6" customWidth="1"/>
    <col min="2" max="2" width="43.44140625" style="6" customWidth="1"/>
    <col min="3" max="3" width="7" style="6" customWidth="1"/>
    <col min="4" max="5" width="8" style="6" customWidth="1"/>
    <col min="6" max="6" width="6.33203125" style="6" customWidth="1"/>
    <col min="7" max="7" width="24.109375" style="6" customWidth="1"/>
    <col min="8" max="10" width="6" style="6" customWidth="1"/>
    <col min="11" max="16" width="6.33203125" style="6" customWidth="1"/>
    <col min="17" max="75" width="9.109375" style="6"/>
    <col min="76" max="76" width="8.88671875" customWidth="1"/>
    <col min="77" max="16384" width="9.109375" style="6"/>
  </cols>
  <sheetData>
    <row r="1" spans="1:14" ht="15.75" customHeight="1">
      <c r="A1" s="32" t="e">
        <f>#REF!</f>
        <v>#REF!</v>
      </c>
      <c r="B1" s="65" t="e">
        <f>#REF!</f>
        <v>#REF!</v>
      </c>
    </row>
    <row r="3" spans="1:14" ht="15.75" customHeight="1">
      <c r="C3" s="77" t="s">
        <v>5</v>
      </c>
      <c r="D3" s="78" t="s">
        <v>6</v>
      </c>
      <c r="E3" s="78" t="s">
        <v>30</v>
      </c>
      <c r="H3" s="198"/>
      <c r="I3" s="198" t="s">
        <v>93</v>
      </c>
      <c r="J3" s="198"/>
      <c r="K3" s="198"/>
      <c r="L3" s="198"/>
      <c r="M3" s="198"/>
      <c r="N3" s="198"/>
    </row>
    <row r="4" spans="1:14" ht="15.75" customHeight="1">
      <c r="B4" s="76" t="e">
        <f>#REF!</f>
        <v>#REF!</v>
      </c>
      <c r="C4" s="58" t="e">
        <f>#REF!+#REF!+#REF!</f>
        <v>#REF!</v>
      </c>
      <c r="D4" s="58" t="e">
        <f>#REF!+#REF!</f>
        <v>#REF!</v>
      </c>
      <c r="E4" s="58" t="e">
        <f>SUM(C4:D4)</f>
        <v>#REF!</v>
      </c>
    </row>
    <row r="5" spans="1:14" ht="15.75" customHeight="1">
      <c r="B5" s="76" t="e">
        <f>#REF!</f>
        <v>#REF!</v>
      </c>
      <c r="C5" s="58" t="e">
        <f>#REF!+#REF!+#REF!</f>
        <v>#REF!</v>
      </c>
      <c r="D5" s="58" t="e">
        <f>#REF!+#REF!</f>
        <v>#REF!</v>
      </c>
      <c r="E5" s="58" t="e">
        <f>SUM(C5:D5)</f>
        <v>#REF!</v>
      </c>
    </row>
    <row r="6" spans="1:14" ht="15.75" customHeight="1">
      <c r="C6" s="28" t="e">
        <f>SUM(C4:C5)</f>
        <v>#REF!</v>
      </c>
      <c r="D6" s="28" t="e">
        <f>SUM(D4:D5)</f>
        <v>#REF!</v>
      </c>
      <c r="E6" s="28" t="e">
        <f>SUM(E4:E5)</f>
        <v>#REF!</v>
      </c>
    </row>
    <row r="8" spans="1:14" ht="15.75" customHeight="1">
      <c r="C8" s="77" t="s">
        <v>5</v>
      </c>
      <c r="D8" s="17"/>
      <c r="E8" s="78" t="s">
        <v>6</v>
      </c>
      <c r="F8" s="17"/>
      <c r="G8" s="78" t="s">
        <v>30</v>
      </c>
    </row>
    <row r="9" spans="1:14" ht="15.75" customHeight="1">
      <c r="C9" s="17" t="s">
        <v>94</v>
      </c>
      <c r="D9" s="17" t="s">
        <v>95</v>
      </c>
      <c r="E9" s="17" t="s">
        <v>94</v>
      </c>
      <c r="F9" s="17" t="s">
        <v>95</v>
      </c>
      <c r="G9" s="17" t="s">
        <v>94</v>
      </c>
      <c r="H9" s="17" t="s">
        <v>95</v>
      </c>
    </row>
    <row r="10" spans="1:14" ht="15.75" customHeight="1">
      <c r="B10" s="199" t="e">
        <f>B4</f>
        <v>#REF!</v>
      </c>
      <c r="C10" s="200">
        <v>4</v>
      </c>
      <c r="D10" s="39" t="e">
        <f>C4</f>
        <v>#REF!</v>
      </c>
      <c r="E10" s="200">
        <v>2</v>
      </c>
      <c r="F10" s="39" t="e">
        <f>D4</f>
        <v>#REF!</v>
      </c>
      <c r="G10" s="58">
        <f>C10+E10</f>
        <v>6</v>
      </c>
      <c r="H10" s="39" t="e">
        <f>D10+F10</f>
        <v>#REF!</v>
      </c>
    </row>
    <row r="11" spans="1:14" ht="15.75" customHeight="1">
      <c r="B11" s="199" t="e">
        <f>B5</f>
        <v>#REF!</v>
      </c>
      <c r="C11" s="200">
        <v>82</v>
      </c>
      <c r="D11" s="39" t="e">
        <f>C5</f>
        <v>#REF!</v>
      </c>
      <c r="E11" s="200">
        <v>92</v>
      </c>
      <c r="F11" s="39" t="e">
        <f>D5</f>
        <v>#REF!</v>
      </c>
      <c r="G11" s="58">
        <f>C11+E11</f>
        <v>174</v>
      </c>
      <c r="H11" s="39" t="e">
        <f>D11+F11</f>
        <v>#REF!</v>
      </c>
    </row>
    <row r="12" spans="1:14" ht="15.75" customHeight="1">
      <c r="C12" s="201">
        <f t="shared" ref="C12:H12" si="0">SUM(C10:C11)</f>
        <v>86</v>
      </c>
      <c r="D12" s="28" t="e">
        <f t="shared" si="0"/>
        <v>#REF!</v>
      </c>
      <c r="E12" s="201">
        <f t="shared" si="0"/>
        <v>94</v>
      </c>
      <c r="F12" s="28" t="e">
        <f t="shared" si="0"/>
        <v>#REF!</v>
      </c>
      <c r="G12" s="28">
        <f t="shared" si="0"/>
        <v>180</v>
      </c>
      <c r="H12" s="28" t="e">
        <f t="shared" si="0"/>
        <v>#REF!</v>
      </c>
    </row>
    <row r="13" spans="1:14" ht="15.75" customHeight="1">
      <c r="D13" s="6" t="e">
        <f>C12/D12</f>
        <v>#REF!</v>
      </c>
      <c r="F13" s="6" t="e">
        <f>E12/F12</f>
        <v>#REF!</v>
      </c>
    </row>
    <row r="16" spans="1:14" ht="15.75" customHeight="1">
      <c r="A16" s="32" t="e">
        <f>'9'!#REF!</f>
        <v>#REF!</v>
      </c>
      <c r="B16" s="65">
        <f>'9'!D4</f>
        <v>0</v>
      </c>
    </row>
    <row r="17" spans="1:3" ht="15.75" customHeight="1">
      <c r="B17" s="17" t="s">
        <v>53</v>
      </c>
      <c r="C17" s="52">
        <f>'9'!E19</f>
        <v>0</v>
      </c>
    </row>
    <row r="18" spans="1:3" ht="15.75" customHeight="1">
      <c r="B18" s="17" t="s">
        <v>23</v>
      </c>
      <c r="C18" s="52">
        <f>'9'!J19</f>
        <v>0</v>
      </c>
    </row>
    <row r="19" spans="1:3" ht="15.75" customHeight="1">
      <c r="B19" s="17" t="s">
        <v>27</v>
      </c>
      <c r="C19" s="52">
        <f>'9'!K19</f>
        <v>2</v>
      </c>
    </row>
    <row r="20" spans="1:3" ht="15.75" customHeight="1">
      <c r="B20" s="17" t="s">
        <v>3</v>
      </c>
      <c r="C20" s="52">
        <f>'9'!L19</f>
        <v>0</v>
      </c>
    </row>
    <row r="21" spans="1:3" ht="15.75" customHeight="1">
      <c r="B21" s="17" t="s">
        <v>4</v>
      </c>
      <c r="C21" s="52">
        <f>'9'!M19</f>
        <v>0</v>
      </c>
    </row>
    <row r="22" spans="1:3" ht="15.75" customHeight="1">
      <c r="B22" s="38" t="s">
        <v>30</v>
      </c>
      <c r="C22" s="53">
        <f>SUM(C17:C21)</f>
        <v>2</v>
      </c>
    </row>
    <row r="23" spans="1:3" ht="15.75" customHeight="1">
      <c r="A23" s="202"/>
      <c r="B23" s="202"/>
    </row>
    <row r="24" spans="1:3" ht="15.75" customHeight="1">
      <c r="B24" s="17" t="str">
        <f>'9'!B8</f>
        <v>MORTE</v>
      </c>
      <c r="C24" s="52">
        <f>'9'!N8</f>
        <v>0</v>
      </c>
    </row>
    <row r="25" spans="1:3" ht="15.75" customHeight="1">
      <c r="B25" s="17">
        <f>'9'!C9</f>
        <v>0</v>
      </c>
      <c r="C25" s="52">
        <f>'9'!N9</f>
        <v>1</v>
      </c>
    </row>
    <row r="26" spans="1:3" ht="15.75" customHeight="1">
      <c r="B26" s="17">
        <f>'9'!C10</f>
        <v>0</v>
      </c>
      <c r="C26" s="52">
        <f>'9'!N10</f>
        <v>1</v>
      </c>
    </row>
    <row r="27" spans="1:3" ht="15.75" customHeight="1">
      <c r="B27" s="17">
        <f>'9'!C11</f>
        <v>0</v>
      </c>
      <c r="C27" s="52">
        <f>'9'!N11</f>
        <v>23</v>
      </c>
    </row>
    <row r="28" spans="1:3" ht="15.75" customHeight="1">
      <c r="B28" s="17">
        <f>'9'!C13</f>
        <v>0</v>
      </c>
      <c r="C28" s="52">
        <f>'9'!N13</f>
        <v>38</v>
      </c>
    </row>
    <row r="29" spans="1:3" ht="15.75" customHeight="1">
      <c r="B29" s="17" t="e">
        <f>'9'!#REF!</f>
        <v>#REF!</v>
      </c>
      <c r="C29" s="52" t="e">
        <f>'9'!#REF!</f>
        <v>#REF!</v>
      </c>
    </row>
    <row r="30" spans="1:3" ht="15.75" customHeight="1">
      <c r="B30" s="17" t="str">
        <f>'9'!B14</f>
        <v>REFORMA / APOSENTAÇÃO</v>
      </c>
      <c r="C30" s="52">
        <f>'9'!N14</f>
        <v>7</v>
      </c>
    </row>
    <row r="31" spans="1:3" ht="15.75" customHeight="1">
      <c r="B31" s="17">
        <f>'9'!C18</f>
        <v>0</v>
      </c>
      <c r="C31" s="52">
        <f>'9'!N18</f>
        <v>0</v>
      </c>
    </row>
    <row r="32" spans="1:3" ht="15.75" customHeight="1">
      <c r="B32" s="17">
        <f>'9'!C19</f>
        <v>0</v>
      </c>
      <c r="C32" s="28" t="e">
        <f>SUM(C24:C31)</f>
        <v>#REF!</v>
      </c>
    </row>
    <row r="35" spans="1:17" ht="15.75" customHeight="1">
      <c r="A35" s="32" t="e">
        <f>#REF!</f>
        <v>#REF!</v>
      </c>
      <c r="B35" s="65" t="e">
        <f>#REF!</f>
        <v>#REF!</v>
      </c>
    </row>
    <row r="37" spans="1:17" ht="15.75" customHeight="1">
      <c r="B37" s="17" t="e">
        <f>#REF!</f>
        <v>#REF!</v>
      </c>
      <c r="C37" s="52" t="e">
        <f>#REF!</f>
        <v>#REF!</v>
      </c>
    </row>
    <row r="38" spans="1:17" ht="15.75" customHeight="1">
      <c r="B38" s="17" t="e">
        <f>#REF!</f>
        <v>#REF!</v>
      </c>
      <c r="C38" s="52" t="e">
        <f>#REF!</f>
        <v>#REF!</v>
      </c>
    </row>
    <row r="39" spans="1:17" ht="15.75" customHeight="1">
      <c r="B39" s="17" t="e">
        <f>#REF!</f>
        <v>#REF!</v>
      </c>
      <c r="C39" s="52" t="e">
        <f>#REF!</f>
        <v>#REF!</v>
      </c>
    </row>
    <row r="40" spans="1:17" ht="15.75" customHeight="1">
      <c r="B40" s="17" t="e">
        <f>#REF!</f>
        <v>#REF!</v>
      </c>
      <c r="C40" s="52" t="e">
        <f>#REF!</f>
        <v>#REF!</v>
      </c>
    </row>
    <row r="41" spans="1:17" ht="15.75" customHeight="1">
      <c r="B41" s="17" t="e">
        <f>#REF!</f>
        <v>#REF!</v>
      </c>
      <c r="C41" s="52" t="e">
        <f>#REF!</f>
        <v>#REF!</v>
      </c>
    </row>
    <row r="42" spans="1:17" ht="15.75" customHeight="1">
      <c r="B42" s="17" t="e">
        <f>#REF!</f>
        <v>#REF!</v>
      </c>
      <c r="C42" s="52" t="e">
        <f>#REF!</f>
        <v>#REF!</v>
      </c>
    </row>
    <row r="43" spans="1:17" ht="15.75" customHeight="1">
      <c r="B43" s="17" t="e">
        <f>#REF!</f>
        <v>#REF!</v>
      </c>
      <c r="C43" s="52" t="e">
        <f>#REF!</f>
        <v>#REF!</v>
      </c>
    </row>
    <row r="44" spans="1:17" ht="15.75" customHeight="1">
      <c r="B44" s="17" t="e">
        <f>#REF!</f>
        <v>#REF!</v>
      </c>
      <c r="C44" s="52" t="e">
        <f>#REF!</f>
        <v>#REF!</v>
      </c>
    </row>
    <row r="45" spans="1:17" ht="15.75" customHeight="1">
      <c r="B45" s="17" t="e">
        <f>#REF!</f>
        <v>#REF!</v>
      </c>
      <c r="C45" s="52" t="e">
        <f>#REF!</f>
        <v>#REF!</v>
      </c>
    </row>
    <row r="46" spans="1:17" ht="15.75" customHeight="1">
      <c r="B46" s="17" t="e">
        <f>#REF!</f>
        <v>#REF!</v>
      </c>
      <c r="C46" s="52" t="e">
        <f>#REF!</f>
        <v>#REF!</v>
      </c>
    </row>
    <row r="47" spans="1:17" ht="15.75" customHeight="1">
      <c r="B47" s="17" t="e">
        <f>#REF!</f>
        <v>#REF!</v>
      </c>
      <c r="C47" s="28" t="e">
        <f>SUM(C37:C46)</f>
        <v>#REF!</v>
      </c>
      <c r="P47" s="202"/>
      <c r="Q47" s="202"/>
    </row>
    <row r="50" spans="1:3" s="203" customFormat="1" ht="15.75" customHeight="1">
      <c r="A50" s="32" t="e">
        <f>#REF!</f>
        <v>#REF!</v>
      </c>
      <c r="B50" s="65" t="e">
        <f>#REF!</f>
        <v>#REF!</v>
      </c>
    </row>
    <row r="51" spans="1:3" s="203" customFormat="1" ht="15.75" customHeight="1">
      <c r="B51" s="17" t="s">
        <v>53</v>
      </c>
      <c r="C51" s="52" t="e">
        <f>#REF!</f>
        <v>#REF!</v>
      </c>
    </row>
    <row r="52" spans="1:3" s="203" customFormat="1" ht="15.75" customHeight="1">
      <c r="B52" s="17" t="s">
        <v>23</v>
      </c>
      <c r="C52" s="52" t="e">
        <f>#REF!</f>
        <v>#REF!</v>
      </c>
    </row>
    <row r="53" spans="1:3" s="203" customFormat="1" ht="15.75" customHeight="1">
      <c r="B53" s="17" t="s">
        <v>27</v>
      </c>
      <c r="C53" s="52" t="e">
        <f>#REF!</f>
        <v>#REF!</v>
      </c>
    </row>
    <row r="54" spans="1:3" s="203" customFormat="1" ht="15.75" customHeight="1">
      <c r="B54" s="17" t="s">
        <v>3</v>
      </c>
      <c r="C54" s="52" t="e">
        <f>#REF!</f>
        <v>#REF!</v>
      </c>
    </row>
    <row r="55" spans="1:3" s="203" customFormat="1" ht="15.75" customHeight="1">
      <c r="B55" s="17" t="s">
        <v>4</v>
      </c>
      <c r="C55" s="52" t="e">
        <f>#REF!</f>
        <v>#REF!</v>
      </c>
    </row>
    <row r="56" spans="1:3" s="203" customFormat="1" ht="15.75" customHeight="1">
      <c r="B56" s="38" t="s">
        <v>30</v>
      </c>
      <c r="C56" s="53" t="e">
        <f>SUM(C51:C55)</f>
        <v>#REF!</v>
      </c>
    </row>
    <row r="57" spans="1:3" s="203" customFormat="1" ht="15.75" customHeight="1"/>
    <row r="58" spans="1:3" s="203" customFormat="1" ht="15.75" customHeight="1">
      <c r="B58" s="17" t="e">
        <f>#REF!</f>
        <v>#REF!</v>
      </c>
      <c r="C58" s="52" t="e">
        <f>#REF!</f>
        <v>#REF!</v>
      </c>
    </row>
    <row r="59" spans="1:3" s="203" customFormat="1" ht="15.75" customHeight="1">
      <c r="B59" s="17" t="e">
        <f>#REF!</f>
        <v>#REF!</v>
      </c>
      <c r="C59" s="52" t="e">
        <f>#REF!</f>
        <v>#REF!</v>
      </c>
    </row>
    <row r="60" spans="1:3" ht="15.75" customHeight="1">
      <c r="B60" s="17" t="e">
        <f>#REF!</f>
        <v>#REF!</v>
      </c>
      <c r="C60" s="52" t="e">
        <f>#REF!</f>
        <v>#REF!</v>
      </c>
    </row>
    <row r="61" spans="1:3" ht="15.75" customHeight="1">
      <c r="B61" s="17" t="e">
        <f>#REF!</f>
        <v>#REF!</v>
      </c>
      <c r="C61" s="52" t="e">
        <f>#REF!</f>
        <v>#REF!</v>
      </c>
    </row>
    <row r="62" spans="1:3" ht="15.75" customHeight="1">
      <c r="B62" s="17" t="e">
        <f>#REF!</f>
        <v>#REF!</v>
      </c>
      <c r="C62" s="52" t="e">
        <f>#REF!</f>
        <v>#REF!</v>
      </c>
    </row>
    <row r="63" spans="1:3" ht="15.75" customHeight="1">
      <c r="B63" s="17" t="e">
        <f>#REF!</f>
        <v>#REF!</v>
      </c>
      <c r="C63" s="52" t="e">
        <f>SUM(C58:C62)</f>
        <v>#REF!</v>
      </c>
    </row>
    <row r="66" spans="1:6" ht="15.75" customHeight="1">
      <c r="A66" s="32" t="e">
        <f>'12'!#REF!</f>
        <v>#REF!</v>
      </c>
      <c r="B66" s="65" t="str">
        <f>'12'!B4</f>
        <v>QUADRO 12: CONTAGEM DOS TRABALHADORES POR GRUPO/CARGO/CARREIRA, SEGUNDO A MODALIDADE DE HORÁRIO DE TRABALHO E GÉNERO</v>
      </c>
    </row>
    <row r="68" spans="1:6" ht="15.75" customHeight="1">
      <c r="B68" s="17" t="str">
        <f>'12'!B9</f>
        <v>RIGIDO</v>
      </c>
      <c r="C68" s="52">
        <f>'12'!J9+'12'!K9+'12'!E9</f>
        <v>0</v>
      </c>
      <c r="E68" s="204" t="e">
        <f t="shared" ref="E68:E77" si="1">C68/$C$78</f>
        <v>#REF!</v>
      </c>
    </row>
    <row r="69" spans="1:6" ht="15.75" customHeight="1">
      <c r="B69" s="17">
        <f>'12'!B10</f>
        <v>0</v>
      </c>
      <c r="C69" s="52">
        <f>'12'!J10+'12'!K10+'12'!E10</f>
        <v>0</v>
      </c>
      <c r="E69" s="204" t="e">
        <f t="shared" si="1"/>
        <v>#REF!</v>
      </c>
    </row>
    <row r="70" spans="1:6" ht="15.75" customHeight="1">
      <c r="B70" s="17">
        <f>'12'!B11</f>
        <v>0</v>
      </c>
      <c r="C70" s="52">
        <f>'12'!J11+'12'!K11+'12'!E11</f>
        <v>0</v>
      </c>
      <c r="E70" s="204" t="e">
        <f t="shared" si="1"/>
        <v>#REF!</v>
      </c>
    </row>
    <row r="71" spans="1:6" ht="15.75" customHeight="1">
      <c r="B71" s="17" t="str">
        <f>'12'!B12</f>
        <v>FLEXÍVEL</v>
      </c>
      <c r="C71" s="52">
        <f>'12'!J12+'12'!K12+'12'!E12</f>
        <v>96</v>
      </c>
      <c r="E71" s="204" t="e">
        <f t="shared" si="1"/>
        <v>#REF!</v>
      </c>
    </row>
    <row r="72" spans="1:6" ht="15.75" customHeight="1">
      <c r="B72" s="17">
        <f>'12'!B13</f>
        <v>0</v>
      </c>
      <c r="C72" s="52">
        <f>'12'!J13+'12'!K13+'12'!E13</f>
        <v>214</v>
      </c>
      <c r="E72" s="204" t="e">
        <f t="shared" si="1"/>
        <v>#REF!</v>
      </c>
      <c r="F72" s="28"/>
    </row>
    <row r="73" spans="1:6" ht="15.75" customHeight="1">
      <c r="B73" s="17">
        <f>'12'!B14</f>
        <v>0</v>
      </c>
      <c r="C73" s="52">
        <f>'12'!J14+'12'!K14+'12'!E14</f>
        <v>310</v>
      </c>
      <c r="E73" s="204" t="e">
        <f t="shared" si="1"/>
        <v>#REF!</v>
      </c>
    </row>
    <row r="74" spans="1:6" ht="15.75" customHeight="1">
      <c r="B74" s="17" t="str">
        <f>'12'!B15</f>
        <v>DESFASADO</v>
      </c>
      <c r="C74" s="52">
        <f>'12'!J15+'12'!K15+'12'!E15</f>
        <v>0</v>
      </c>
      <c r="E74" s="204" t="e">
        <f t="shared" si="1"/>
        <v>#REF!</v>
      </c>
    </row>
    <row r="75" spans="1:6" ht="15.75" customHeight="1">
      <c r="B75" s="17">
        <f>'12'!B16</f>
        <v>0</v>
      </c>
      <c r="C75" s="52">
        <f>'12'!J16+'12'!K16+'12'!E16</f>
        <v>0</v>
      </c>
      <c r="E75" s="204" t="e">
        <f t="shared" si="1"/>
        <v>#REF!</v>
      </c>
    </row>
    <row r="76" spans="1:6" ht="15.75" customHeight="1">
      <c r="B76" s="17">
        <f>'12'!B17</f>
        <v>0</v>
      </c>
      <c r="C76" s="52">
        <f>'12'!J17+'12'!K17+'12'!E17</f>
        <v>0</v>
      </c>
      <c r="E76" s="204" t="e">
        <f t="shared" si="1"/>
        <v>#REF!</v>
      </c>
    </row>
    <row r="77" spans="1:6" ht="15.75" customHeight="1">
      <c r="B77" s="17" t="e">
        <f>'12'!#REF!</f>
        <v>#REF!</v>
      </c>
      <c r="C77" s="52" t="e">
        <f>'12'!#REF!+'12'!#REF!+'12'!#REF!</f>
        <v>#REF!</v>
      </c>
      <c r="E77" s="204" t="e">
        <f t="shared" si="1"/>
        <v>#REF!</v>
      </c>
    </row>
    <row r="78" spans="1:6" ht="15.75" customHeight="1">
      <c r="B78" s="17" t="str">
        <f>'12'!B18</f>
        <v>JORNADA CONTÍNUA</v>
      </c>
      <c r="C78" s="28" t="e">
        <f>SUM(C68:C77)</f>
        <v>#REF!</v>
      </c>
    </row>
    <row r="81" spans="1:13" ht="15.75" customHeight="1">
      <c r="A81" s="32" t="e">
        <f>'15'!#REF!</f>
        <v>#REF!</v>
      </c>
      <c r="B81" s="65" t="str">
        <f>'15'!B4</f>
        <v>QUADRO 15: CONTAGEM DOS DIAS DE AUSÊNCIA DO TRABALHO DURANTE O ANO, POR GRUPO/CARGO/CARREIRA, SEGUNDO O MOTIVO DE AUSÊNCIA E GÉNERO</v>
      </c>
    </row>
    <row r="83" spans="1:13" ht="15.75" customHeight="1">
      <c r="C83" s="6" t="s">
        <v>5</v>
      </c>
      <c r="D83" s="6" t="s">
        <v>6</v>
      </c>
      <c r="E83" s="6" t="s">
        <v>30</v>
      </c>
      <c r="H83" s="6" t="s">
        <v>5</v>
      </c>
      <c r="I83" s="6" t="s">
        <v>6</v>
      </c>
      <c r="J83" s="6" t="s">
        <v>30</v>
      </c>
    </row>
    <row r="84" spans="1:13" ht="15.75" customHeight="1">
      <c r="B84" s="17" t="str">
        <f>'15'!B8</f>
        <v>CASAMENTO</v>
      </c>
      <c r="C84" s="52">
        <f>'15'!J10+'15'!K10+'15'!E10</f>
        <v>63</v>
      </c>
      <c r="D84" s="52">
        <f>'15'!L10+'15'!M10</f>
        <v>11</v>
      </c>
      <c r="E84" s="52">
        <f t="shared" ref="E84:E98" si="2">SUM(C84:D84)</f>
        <v>74</v>
      </c>
      <c r="F84" s="205" t="e">
        <f t="shared" ref="F84:F98" si="3">E84/$E$98</f>
        <v>#REF!</v>
      </c>
      <c r="G84" s="17" t="s">
        <v>96</v>
      </c>
      <c r="H84" s="52" t="e">
        <f>C84+C86</f>
        <v>#REF!</v>
      </c>
      <c r="I84" s="52" t="e">
        <f>D84+D86</f>
        <v>#REF!</v>
      </c>
      <c r="J84" s="52" t="e">
        <f t="shared" ref="J84:J92" si="4">SUM(H84:I84)</f>
        <v>#REF!</v>
      </c>
      <c r="L84" s="206" t="e">
        <f t="shared" ref="L84:L92" si="5">J84/$J$98</f>
        <v>#REF!</v>
      </c>
      <c r="M84" s="17" t="s">
        <v>96</v>
      </c>
    </row>
    <row r="85" spans="1:13" ht="15.75" customHeight="1">
      <c r="B85" s="17" t="str">
        <f>'15'!B11</f>
        <v>PROTEÇÃO NA PARENTALIDADE</v>
      </c>
      <c r="C85" s="52">
        <f>'15'!J13+'15'!K13+'15'!E13</f>
        <v>987</v>
      </c>
      <c r="D85" s="52">
        <f>'15'!L13+'15'!M13</f>
        <v>10</v>
      </c>
      <c r="E85" s="52">
        <f t="shared" si="2"/>
        <v>997</v>
      </c>
      <c r="F85" s="205" t="e">
        <f t="shared" si="3"/>
        <v>#REF!</v>
      </c>
      <c r="G85" s="17" t="s">
        <v>97</v>
      </c>
      <c r="H85" s="52">
        <f>C85</f>
        <v>987</v>
      </c>
      <c r="I85" s="52">
        <f>D85</f>
        <v>10</v>
      </c>
      <c r="J85" s="52">
        <f t="shared" si="4"/>
        <v>997</v>
      </c>
      <c r="L85" s="206" t="e">
        <f t="shared" si="5"/>
        <v>#REF!</v>
      </c>
      <c r="M85" s="17" t="s">
        <v>97</v>
      </c>
    </row>
    <row r="86" spans="1:13" ht="15.75" customHeight="1">
      <c r="B86" s="17" t="e">
        <f>'15'!#REF!</f>
        <v>#REF!</v>
      </c>
      <c r="C86" s="52" t="e">
        <f>'15'!#REF!+'15'!#REF!+'15'!#REF!</f>
        <v>#REF!</v>
      </c>
      <c r="D86" s="52" t="e">
        <f>'15'!#REF!+'15'!#REF!</f>
        <v>#REF!</v>
      </c>
      <c r="E86" s="52" t="e">
        <f t="shared" si="2"/>
        <v>#REF!</v>
      </c>
      <c r="F86" s="206" t="e">
        <f t="shared" si="3"/>
        <v>#REF!</v>
      </c>
      <c r="G86" s="17" t="s">
        <v>98</v>
      </c>
      <c r="H86" s="52">
        <f>C87</f>
        <v>86</v>
      </c>
      <c r="I86" s="52">
        <v>0</v>
      </c>
      <c r="J86" s="52">
        <f t="shared" si="4"/>
        <v>86</v>
      </c>
      <c r="L86" s="206" t="e">
        <f t="shared" si="5"/>
        <v>#REF!</v>
      </c>
      <c r="M86" s="17" t="s">
        <v>98</v>
      </c>
    </row>
    <row r="87" spans="1:13" ht="15.75" customHeight="1">
      <c r="B87" s="17" t="str">
        <f>'15'!B14</f>
        <v>FALECIMENTO DE FAMILIAR</v>
      </c>
      <c r="C87" s="52">
        <f>'15'!J16+'15'!K16+'15'!E16</f>
        <v>86</v>
      </c>
      <c r="D87" s="52">
        <f>'15'!L16+'15'!M16</f>
        <v>18</v>
      </c>
      <c r="E87" s="52">
        <f t="shared" si="2"/>
        <v>104</v>
      </c>
      <c r="F87" s="205" t="e">
        <f t="shared" si="3"/>
        <v>#REF!</v>
      </c>
      <c r="G87" s="17" t="s">
        <v>99</v>
      </c>
      <c r="H87" s="52">
        <f>C88</f>
        <v>2832</v>
      </c>
      <c r="I87" s="52">
        <f>D88</f>
        <v>314</v>
      </c>
      <c r="J87" s="52">
        <f t="shared" si="4"/>
        <v>3146</v>
      </c>
      <c r="L87" s="206" t="e">
        <f t="shared" si="5"/>
        <v>#REF!</v>
      </c>
      <c r="M87" s="17" t="s">
        <v>99</v>
      </c>
    </row>
    <row r="88" spans="1:13" ht="15.75" customHeight="1">
      <c r="B88" s="17" t="str">
        <f>'15'!B17</f>
        <v>DOENÇA</v>
      </c>
      <c r="C88" s="52">
        <f>'15'!J19+'15'!K19+'15'!E19</f>
        <v>2832</v>
      </c>
      <c r="D88" s="52">
        <f>'15'!L19+'15'!M19</f>
        <v>314</v>
      </c>
      <c r="E88" s="52">
        <f t="shared" si="2"/>
        <v>3146</v>
      </c>
      <c r="F88" s="205" t="e">
        <f t="shared" si="3"/>
        <v>#REF!</v>
      </c>
      <c r="G88" s="17" t="s">
        <v>100</v>
      </c>
      <c r="H88" s="52">
        <f>C89</f>
        <v>495</v>
      </c>
      <c r="I88" s="52">
        <f>D89</f>
        <v>0</v>
      </c>
      <c r="J88" s="52">
        <f t="shared" si="4"/>
        <v>495</v>
      </c>
      <c r="L88" s="206" t="e">
        <f t="shared" si="5"/>
        <v>#REF!</v>
      </c>
      <c r="M88" s="17" t="s">
        <v>100</v>
      </c>
    </row>
    <row r="89" spans="1:13" ht="15.75" customHeight="1">
      <c r="B89" s="17" t="str">
        <f>'15'!B20</f>
        <v>POR ACID. SERVIÇO OU DOENÇA PROFISSIONAL</v>
      </c>
      <c r="C89" s="52">
        <f>'15'!J22+'15'!K22+'15'!E22</f>
        <v>495</v>
      </c>
      <c r="D89" s="52">
        <f>'15'!L22+'15'!M22</f>
        <v>0</v>
      </c>
      <c r="E89" s="52">
        <f t="shared" si="2"/>
        <v>495</v>
      </c>
      <c r="F89" s="205" t="e">
        <f t="shared" si="3"/>
        <v>#REF!</v>
      </c>
      <c r="G89" s="17" t="s">
        <v>101</v>
      </c>
      <c r="H89" s="52">
        <f>C90</f>
        <v>395</v>
      </c>
      <c r="I89" s="52">
        <f>D90</f>
        <v>9</v>
      </c>
      <c r="J89" s="52">
        <f t="shared" si="4"/>
        <v>404</v>
      </c>
      <c r="L89" s="206" t="e">
        <f t="shared" si="5"/>
        <v>#REF!</v>
      </c>
      <c r="M89" s="17" t="s">
        <v>101</v>
      </c>
    </row>
    <row r="90" spans="1:13" ht="15.75" customHeight="1">
      <c r="B90" s="17" t="str">
        <f>'15'!B23</f>
        <v>ASSISTÊNCIA A FAMILIARES</v>
      </c>
      <c r="C90" s="52">
        <f>'15'!J25+'15'!K25+'15'!E25</f>
        <v>395</v>
      </c>
      <c r="D90" s="52">
        <f>'15'!L25+'15'!M25</f>
        <v>9</v>
      </c>
      <c r="E90" s="52">
        <f t="shared" si="2"/>
        <v>404</v>
      </c>
      <c r="F90" s="205" t="e">
        <f t="shared" si="3"/>
        <v>#REF!</v>
      </c>
      <c r="G90" s="17" t="s">
        <v>102</v>
      </c>
      <c r="H90" s="52">
        <f>C91</f>
        <v>52</v>
      </c>
      <c r="I90" s="52">
        <f>D91</f>
        <v>0</v>
      </c>
      <c r="J90" s="52">
        <f t="shared" si="4"/>
        <v>52</v>
      </c>
      <c r="L90" s="206" t="e">
        <f t="shared" si="5"/>
        <v>#REF!</v>
      </c>
      <c r="M90" s="17" t="s">
        <v>102</v>
      </c>
    </row>
    <row r="91" spans="1:13" ht="15.75" customHeight="1">
      <c r="B91" s="17" t="str">
        <f>'15'!B26</f>
        <v>TRABALHADOR-ESTUDANTE</v>
      </c>
      <c r="C91" s="52">
        <f>'15'!J28+'15'!K28+'15'!E28</f>
        <v>52</v>
      </c>
      <c r="D91" s="52">
        <f>'15'!L28+'15'!M28</f>
        <v>0</v>
      </c>
      <c r="E91" s="52">
        <f t="shared" si="2"/>
        <v>52</v>
      </c>
      <c r="F91" s="205" t="e">
        <f t="shared" si="3"/>
        <v>#REF!</v>
      </c>
      <c r="G91" s="17" t="s">
        <v>103</v>
      </c>
      <c r="H91" s="52">
        <f>C95</f>
        <v>6</v>
      </c>
      <c r="I91" s="52">
        <v>0</v>
      </c>
      <c r="J91" s="52">
        <f t="shared" si="4"/>
        <v>6</v>
      </c>
      <c r="L91" s="206" t="e">
        <f t="shared" si="5"/>
        <v>#REF!</v>
      </c>
      <c r="M91" s="17" t="s">
        <v>103</v>
      </c>
    </row>
    <row r="92" spans="1:13" ht="15.75" customHeight="1">
      <c r="B92" s="17" t="str">
        <f>'15'!B29</f>
        <v>POR CONTA DO PERÍODO DE FÉRIAS</v>
      </c>
      <c r="C92" s="52">
        <f>'15'!J31+'15'!K31+'15'!E31</f>
        <v>25762</v>
      </c>
      <c r="D92" s="52">
        <f>'15'!L31+'15'!M31</f>
        <v>3062</v>
      </c>
      <c r="E92" s="52">
        <f t="shared" si="2"/>
        <v>28824</v>
      </c>
      <c r="F92" s="205" t="e">
        <f t="shared" si="3"/>
        <v>#REF!</v>
      </c>
      <c r="G92" s="17" t="s">
        <v>104</v>
      </c>
      <c r="H92" s="52" t="e">
        <f>C92+C93+C94+C96+C97</f>
        <v>#REF!</v>
      </c>
      <c r="I92" s="52" t="e">
        <f>D92+D93+D94+D96+D97+D87+D95</f>
        <v>#REF!</v>
      </c>
      <c r="J92" s="52" t="e">
        <f t="shared" si="4"/>
        <v>#REF!</v>
      </c>
      <c r="L92" s="206" t="e">
        <f t="shared" si="5"/>
        <v>#REF!</v>
      </c>
      <c r="M92" s="17" t="s">
        <v>104</v>
      </c>
    </row>
    <row r="93" spans="1:13" ht="15.75" customHeight="1">
      <c r="B93" s="17" t="str">
        <f>'15'!B32</f>
        <v>COM PERDA DE VENCIMENTO</v>
      </c>
      <c r="C93" s="52">
        <f>'15'!J34+'15'!K34+'15'!E34</f>
        <v>0</v>
      </c>
      <c r="D93" s="52">
        <f>'15'!L34+'15'!M34</f>
        <v>0</v>
      </c>
      <c r="E93" s="52">
        <f t="shared" si="2"/>
        <v>0</v>
      </c>
      <c r="F93" s="205" t="e">
        <f t="shared" si="3"/>
        <v>#REF!</v>
      </c>
      <c r="G93" s="17"/>
      <c r="H93" s="52"/>
      <c r="I93" s="52"/>
      <c r="J93" s="52"/>
    </row>
    <row r="94" spans="1:13" ht="15.75" customHeight="1">
      <c r="B94" s="17" t="str">
        <f>'15'!B35</f>
        <v>CUMPRIMENTO DE PENA DISCIPLINAR</v>
      </c>
      <c r="C94" s="52">
        <f>'15'!J37+'15'!K37+'15'!E37</f>
        <v>0</v>
      </c>
      <c r="D94" s="52">
        <f>'15'!L37+'15'!M37</f>
        <v>0</v>
      </c>
      <c r="E94" s="52">
        <f t="shared" si="2"/>
        <v>0</v>
      </c>
      <c r="F94" s="205" t="e">
        <f t="shared" si="3"/>
        <v>#REF!</v>
      </c>
      <c r="G94" s="17"/>
      <c r="H94" s="52"/>
      <c r="I94" s="52"/>
      <c r="J94" s="52"/>
    </row>
    <row r="95" spans="1:13" ht="15.75" customHeight="1">
      <c r="B95" s="17" t="str">
        <f>'15'!B41</f>
        <v>AUSÊNCIA INJUSTIFICADA</v>
      </c>
      <c r="C95" s="52">
        <f>'15'!J43+'15'!K43+'15'!E43</f>
        <v>6</v>
      </c>
      <c r="D95" s="52">
        <f>'15'!L43+'15'!M43</f>
        <v>0</v>
      </c>
      <c r="E95" s="52">
        <f t="shared" si="2"/>
        <v>6</v>
      </c>
      <c r="F95" s="205" t="e">
        <f t="shared" si="3"/>
        <v>#REF!</v>
      </c>
      <c r="G95" s="17"/>
      <c r="H95" s="52"/>
      <c r="I95" s="52"/>
      <c r="J95" s="52"/>
    </row>
    <row r="96" spans="1:13" ht="15.75" customHeight="1">
      <c r="B96" s="17" t="e">
        <f>'15'!#REF!</f>
        <v>#REF!</v>
      </c>
      <c r="C96" s="52" t="e">
        <f>'15'!#REF!+'15'!#REF!+'15'!#REF!</f>
        <v>#REF!</v>
      </c>
      <c r="D96" s="52" t="e">
        <f>'15'!#REF!+'15'!#REF!</f>
        <v>#REF!</v>
      </c>
      <c r="E96" s="52" t="e">
        <f t="shared" si="2"/>
        <v>#REF!</v>
      </c>
      <c r="F96" s="205" t="e">
        <f t="shared" si="3"/>
        <v>#REF!</v>
      </c>
      <c r="G96" s="17"/>
      <c r="H96" s="52"/>
      <c r="I96" s="52"/>
      <c r="J96" s="52"/>
    </row>
    <row r="97" spans="1:16" ht="15.75" customHeight="1">
      <c r="B97" s="17" t="str">
        <f>'15'!B44</f>
        <v>OUTROS</v>
      </c>
      <c r="C97" s="52">
        <f>'15'!J46+'15'!K46+'15'!E46</f>
        <v>4595</v>
      </c>
      <c r="D97" s="52">
        <f>'15'!L46+'15'!M46</f>
        <v>453</v>
      </c>
      <c r="E97" s="52">
        <f t="shared" si="2"/>
        <v>5048</v>
      </c>
      <c r="F97" s="205" t="e">
        <f t="shared" si="3"/>
        <v>#REF!</v>
      </c>
      <c r="G97" s="17"/>
      <c r="H97" s="52"/>
      <c r="I97" s="52"/>
      <c r="J97" s="52"/>
    </row>
    <row r="98" spans="1:16" ht="15.75" customHeight="1">
      <c r="B98" s="17" t="str">
        <f>'15'!B47</f>
        <v>TOTAL</v>
      </c>
      <c r="C98" s="28" t="e">
        <f>SUM(C84:C97)</f>
        <v>#REF!</v>
      </c>
      <c r="D98" s="28" t="e">
        <f>SUM(D84:D97)</f>
        <v>#REF!</v>
      </c>
      <c r="E98" s="52" t="e">
        <f t="shared" si="2"/>
        <v>#REF!</v>
      </c>
      <c r="F98" s="205" t="e">
        <f t="shared" si="3"/>
        <v>#REF!</v>
      </c>
      <c r="G98" s="17">
        <f>'15'!H47</f>
        <v>1538</v>
      </c>
      <c r="H98" s="28" t="e">
        <f>SUM(H84:H97)</f>
        <v>#REF!</v>
      </c>
      <c r="I98" s="28" t="e">
        <f>SUM(I84:I97)</f>
        <v>#REF!</v>
      </c>
      <c r="J98" s="52" t="e">
        <f>SUM(H98:I98)</f>
        <v>#REF!</v>
      </c>
    </row>
    <row r="99" spans="1:16" ht="15.75" customHeight="1">
      <c r="E99" s="28" t="e">
        <f>SUM(E84:E97)</f>
        <v>#REF!</v>
      </c>
      <c r="J99" s="28" t="e">
        <f>SUM(J84:J97)</f>
        <v>#REF!</v>
      </c>
    </row>
    <row r="102" spans="1:16" ht="15.75" customHeight="1">
      <c r="A102" s="32">
        <f>'18.2 e 18.3'!B3</f>
        <v>0</v>
      </c>
      <c r="B102" s="65">
        <f>'18.2 e 18.3'!C3</f>
        <v>0</v>
      </c>
    </row>
    <row r="104" spans="1:16" ht="15.75" customHeight="1">
      <c r="C104" s="6" t="s">
        <v>5</v>
      </c>
      <c r="D104" s="6" t="s">
        <v>6</v>
      </c>
      <c r="E104" s="6" t="s">
        <v>30</v>
      </c>
      <c r="H104" s="6" t="s">
        <v>5</v>
      </c>
      <c r="I104" s="6" t="s">
        <v>6</v>
      </c>
      <c r="J104" s="6" t="s">
        <v>30</v>
      </c>
    </row>
    <row r="105" spans="1:16" ht="15.75" customHeight="1">
      <c r="B105" s="17" t="str">
        <f>'18.2 e 18.3'!B9</f>
        <v>ABONO DE FAMÍLIA</v>
      </c>
      <c r="C105" s="52" t="e">
        <f>'18.2 e 18.3'!#REF!+'18.2 e 18.3'!#REF!+'18.2 e 18.3'!#REF!</f>
        <v>#REF!</v>
      </c>
      <c r="D105" s="207" t="e">
        <f>'18.2 e 18.3'!#REF!+'18.2 e 18.3'!#REF!</f>
        <v>#REF!</v>
      </c>
      <c r="E105" s="207" t="e">
        <f t="shared" ref="E105:E112" si="6">SUM(C105:D105)</f>
        <v>#REF!</v>
      </c>
      <c r="G105" s="17" t="s">
        <v>105</v>
      </c>
      <c r="H105" s="28" t="e">
        <f>C105</f>
        <v>#REF!</v>
      </c>
      <c r="I105" s="28" t="e">
        <f>D105</f>
        <v>#REF!</v>
      </c>
      <c r="J105" s="28" t="e">
        <f>E105</f>
        <v>#REF!</v>
      </c>
      <c r="L105" s="205" t="e">
        <f>H105/$H$110</f>
        <v>#REF!</v>
      </c>
      <c r="O105" s="6" t="e">
        <f t="shared" ref="O105:O116" si="7">C105/$C$119</f>
        <v>#REF!</v>
      </c>
      <c r="P105" s="6" t="e">
        <f t="shared" ref="P105:P116" si="8">D105/$D$119</f>
        <v>#REF!</v>
      </c>
    </row>
    <row r="106" spans="1:16" ht="15.75" customHeight="1">
      <c r="B106" s="17" t="str">
        <f>'18.2 e 18.3'!B8</f>
        <v>SUBSÍDIOS NO ÂMBITO DA PROTEÇÃO DA PARENTALIDADE (maternidade, paternidade e adoção)</v>
      </c>
      <c r="C106" s="52" t="e">
        <f>'18.2 e 18.3'!#REF!+'18.2 e 18.3'!#REF!+'18.2 e 18.3'!#REF!</f>
        <v>#REF!</v>
      </c>
      <c r="D106" s="207" t="e">
        <f>'18.2 e 18.3'!#REF!+'18.2 e 18.3'!#REF!</f>
        <v>#REF!</v>
      </c>
      <c r="E106" s="207" t="e">
        <f t="shared" si="6"/>
        <v>#REF!</v>
      </c>
      <c r="G106" s="6" t="str">
        <f>B110</f>
        <v>SUBSÍDIO DE EDUCAÇÃO ESPECIAL</v>
      </c>
      <c r="H106" s="28" t="e">
        <f>C110</f>
        <v>#REF!</v>
      </c>
      <c r="I106" s="28" t="e">
        <f>D110</f>
        <v>#REF!</v>
      </c>
      <c r="J106" s="28" t="e">
        <f>E110</f>
        <v>#REF!</v>
      </c>
      <c r="L106" s="205" t="e">
        <f>H106/$H$110</f>
        <v>#REF!</v>
      </c>
      <c r="O106" s="6" t="e">
        <f t="shared" si="7"/>
        <v>#REF!</v>
      </c>
      <c r="P106" s="6" t="e">
        <f t="shared" si="8"/>
        <v>#REF!</v>
      </c>
    </row>
    <row r="107" spans="1:16" ht="15.75" customHeight="1">
      <c r="B107" s="17" t="e">
        <f>'18.2 e 18.3'!#REF!</f>
        <v>#REF!</v>
      </c>
      <c r="C107" s="52" t="e">
        <f>'18.2 e 18.3'!#REF!+'18.2 e 18.3'!#REF!+'18.2 e 18.3'!#REF!</f>
        <v>#REF!</v>
      </c>
      <c r="D107" s="207" t="e">
        <f>'18.2 e 18.3'!#REF!+'18.2 e 18.3'!#REF!</f>
        <v>#REF!</v>
      </c>
      <c r="E107" s="207" t="e">
        <f t="shared" si="6"/>
        <v>#REF!</v>
      </c>
      <c r="G107" s="6" t="s">
        <v>106</v>
      </c>
      <c r="H107" s="28" t="e">
        <f>C114</f>
        <v>#REF!</v>
      </c>
      <c r="I107" s="28" t="e">
        <f>D114</f>
        <v>#REF!</v>
      </c>
      <c r="J107" s="28" t="e">
        <f>E114</f>
        <v>#REF!</v>
      </c>
      <c r="L107" s="205" t="e">
        <f>H107/$H$110</f>
        <v>#REF!</v>
      </c>
      <c r="O107" s="6" t="e">
        <f t="shared" si="7"/>
        <v>#REF!</v>
      </c>
      <c r="P107" s="6" t="e">
        <f t="shared" si="8"/>
        <v>#REF!</v>
      </c>
    </row>
    <row r="108" spans="1:16" ht="15.75" customHeight="1">
      <c r="B108" s="17" t="e">
        <f>'18.2 e 18.3'!#REF!</f>
        <v>#REF!</v>
      </c>
      <c r="C108" s="52" t="e">
        <f>'18.2 e 18.3'!#REF!+'18.2 e 18.3'!#REF!+'18.2 e 18.3'!#REF!</f>
        <v>#REF!</v>
      </c>
      <c r="D108" s="207" t="e">
        <f>'18.2 e 18.3'!#REF!+'18.2 e 18.3'!#REF!</f>
        <v>#REF!</v>
      </c>
      <c r="E108" s="207" t="e">
        <f t="shared" si="6"/>
        <v>#REF!</v>
      </c>
      <c r="G108" s="6" t="s">
        <v>107</v>
      </c>
      <c r="J108" s="28">
        <f>E115</f>
        <v>0</v>
      </c>
      <c r="L108" s="205" t="e">
        <f>H109/$H$110</f>
        <v>#REF!</v>
      </c>
      <c r="O108" s="6" t="e">
        <f t="shared" si="7"/>
        <v>#REF!</v>
      </c>
      <c r="P108" s="6" t="e">
        <f t="shared" si="8"/>
        <v>#REF!</v>
      </c>
    </row>
    <row r="109" spans="1:16" ht="15.75" customHeight="1">
      <c r="B109" s="17" t="e">
        <f>'18.2 e 18.3'!#REF!</f>
        <v>#REF!</v>
      </c>
      <c r="C109" s="52" t="e">
        <f>'18.2 e 18.3'!#REF!+'18.2 e 18.3'!#REF!+'18.2 e 18.3'!#REF!</f>
        <v>#REF!</v>
      </c>
      <c r="D109" s="207" t="e">
        <f>'18.2 e 18.3'!#REF!+'18.2 e 18.3'!#REF!</f>
        <v>#REF!</v>
      </c>
      <c r="E109" s="207" t="e">
        <f t="shared" si="6"/>
        <v>#REF!</v>
      </c>
      <c r="G109" s="6" t="s">
        <v>108</v>
      </c>
      <c r="H109" s="28" t="e">
        <f>C106+C107+C108+C109+C111+C112+C113+C115+C116</f>
        <v>#REF!</v>
      </c>
      <c r="I109" s="28" t="e">
        <f>D106+D107+D108+D109+D111+D112+D113+D115+D116</f>
        <v>#REF!</v>
      </c>
      <c r="J109" s="28" t="e">
        <f>E106+E107+E108+E109+E111+E112+E113+E116</f>
        <v>#REF!</v>
      </c>
      <c r="L109" s="6" t="e">
        <f>SUM(L105:L108)</f>
        <v>#REF!</v>
      </c>
      <c r="O109" s="6" t="e">
        <f t="shared" si="7"/>
        <v>#REF!</v>
      </c>
      <c r="P109" s="6" t="e">
        <f t="shared" si="8"/>
        <v>#REF!</v>
      </c>
    </row>
    <row r="110" spans="1:16" ht="15.75" customHeight="1">
      <c r="B110" s="17" t="str">
        <f>'18.2 e 18.3'!B10</f>
        <v>SUBSÍDIO DE EDUCAÇÃO ESPECIAL</v>
      </c>
      <c r="C110" s="52" t="e">
        <f>'18.2 e 18.3'!#REF!+'18.2 e 18.3'!#REF!+'18.2 e 18.3'!#REF!</f>
        <v>#REF!</v>
      </c>
      <c r="D110" s="207" t="e">
        <f>'18.2 e 18.3'!#REF!+'18.2 e 18.3'!#REF!</f>
        <v>#REF!</v>
      </c>
      <c r="E110" s="207" t="e">
        <f t="shared" si="6"/>
        <v>#REF!</v>
      </c>
      <c r="H110" s="208" t="e">
        <f>SUM(H105:H109)</f>
        <v>#REF!</v>
      </c>
      <c r="I110" s="208" t="e">
        <f>SUM(I105:I109)</f>
        <v>#REF!</v>
      </c>
      <c r="J110" s="208" t="e">
        <f>SUM(J105:J109)</f>
        <v>#REF!</v>
      </c>
      <c r="O110" s="6" t="e">
        <f t="shared" si="7"/>
        <v>#REF!</v>
      </c>
      <c r="P110" s="6" t="e">
        <f t="shared" si="8"/>
        <v>#REF!</v>
      </c>
    </row>
    <row r="111" spans="1:16" ht="15.75" customHeight="1">
      <c r="B111" s="17" t="str">
        <f>'18.2 e 18.3'!B11</f>
        <v>SUBSÍDIO MENSAL VITALÍCIO</v>
      </c>
      <c r="C111" s="52" t="e">
        <f>'18.2 e 18.3'!#REF!+'18.2 e 18.3'!#REF!+'18.2 e 18.3'!#REF!</f>
        <v>#REF!</v>
      </c>
      <c r="D111" s="207" t="e">
        <f>'18.2 e 18.3'!#REF!+'18.2 e 18.3'!#REF!</f>
        <v>#REF!</v>
      </c>
      <c r="E111" s="207" t="e">
        <f t="shared" si="6"/>
        <v>#REF!</v>
      </c>
      <c r="O111" s="6" t="e">
        <f t="shared" si="7"/>
        <v>#REF!</v>
      </c>
      <c r="P111" s="6" t="e">
        <f t="shared" si="8"/>
        <v>#REF!</v>
      </c>
    </row>
    <row r="112" spans="1:16" ht="15.75" customHeight="1">
      <c r="B112" s="17" t="str">
        <f>'18.2 e 18.3'!B18</f>
        <v>OUTRAS PRESTAÇÕES SOCIAIS</v>
      </c>
      <c r="C112" s="52" t="e">
        <f>'18.2 e 18.3'!#REF!+'18.2 e 18.3'!#REF!+'18.2 e 18.3'!#REF!</f>
        <v>#REF!</v>
      </c>
      <c r="D112" s="207" t="e">
        <f>'18.2 e 18.3'!#REF!+'18.2 e 18.3'!#REF!</f>
        <v>#REF!</v>
      </c>
      <c r="E112" s="207" t="e">
        <f t="shared" si="6"/>
        <v>#REF!</v>
      </c>
      <c r="G112" s="209" t="e">
        <f>J110</f>
        <v>#REF!</v>
      </c>
      <c r="O112" s="6" t="e">
        <f t="shared" si="7"/>
        <v>#REF!</v>
      </c>
      <c r="P112" s="6" t="e">
        <f t="shared" si="8"/>
        <v>#REF!</v>
      </c>
    </row>
    <row r="113" spans="2:16" ht="15.75" customHeight="1">
      <c r="B113" s="17" t="e">
        <f>'18.2 e 18.3'!#REF!</f>
        <v>#REF!</v>
      </c>
      <c r="C113" s="52" t="e">
        <f>'18.2 e 18.3'!#REF!+'18.2 e 18.3'!#REF!+'18.2 e 18.3'!#REF!</f>
        <v>#REF!</v>
      </c>
      <c r="D113" s="207" t="e">
        <f>'18.2 e 18.3'!#REF!+'18.2 e 18.3'!#REF!</f>
        <v>#REF!</v>
      </c>
      <c r="E113" s="209" t="e">
        <f>'18.2 e 18.3'!#REF!</f>
        <v>#REF!</v>
      </c>
      <c r="O113" s="6" t="e">
        <f t="shared" si="7"/>
        <v>#REF!</v>
      </c>
      <c r="P113" s="6" t="e">
        <f t="shared" si="8"/>
        <v>#REF!</v>
      </c>
    </row>
    <row r="114" spans="2:16" ht="15.75" customHeight="1">
      <c r="B114" s="17" t="e">
        <f>'18.2 e 18.3'!#REF!</f>
        <v>#REF!</v>
      </c>
      <c r="C114" s="52" t="e">
        <f>'18.2 e 18.3'!#REF!+'18.2 e 18.3'!#REF!+'18.2 e 18.3'!#REF!</f>
        <v>#REF!</v>
      </c>
      <c r="D114" s="207" t="e">
        <f>'18.2 e 18.3'!#REF!+'18.2 e 18.3'!#REF!</f>
        <v>#REF!</v>
      </c>
      <c r="E114" s="207" t="e">
        <f>SUM(C114:D114)</f>
        <v>#REF!</v>
      </c>
      <c r="O114" s="6" t="e">
        <f t="shared" si="7"/>
        <v>#REF!</v>
      </c>
      <c r="P114" s="6" t="e">
        <f t="shared" si="8"/>
        <v>#REF!</v>
      </c>
    </row>
    <row r="115" spans="2:16" ht="15.75" customHeight="1">
      <c r="B115" s="17" t="str">
        <f>'18.2 e 18.3'!B14</f>
        <v>SUBSÍDIO POR MORTE</v>
      </c>
      <c r="C115" s="52" t="e">
        <f>'18.2 e 18.3'!#REF!+'18.2 e 18.3'!#REF!+'18.2 e 18.3'!#REF!</f>
        <v>#REF!</v>
      </c>
      <c r="D115" s="207" t="e">
        <f>'18.2 e 18.3'!#REF!+'18.2 e 18.3'!#REF!</f>
        <v>#REF!</v>
      </c>
      <c r="E115" s="207">
        <f>'18.2 e 18.3'!D14</f>
        <v>0</v>
      </c>
      <c r="O115" s="6" t="e">
        <f t="shared" si="7"/>
        <v>#REF!</v>
      </c>
      <c r="P115" s="6" t="e">
        <f t="shared" si="8"/>
        <v>#REF!</v>
      </c>
    </row>
    <row r="116" spans="2:16" ht="15.75" customHeight="1">
      <c r="B116" s="17" t="e">
        <f>'18.2 e 18.3'!#REF!</f>
        <v>#REF!</v>
      </c>
      <c r="C116" s="52" t="e">
        <f>'18.2 e 18.3'!#REF!+'18.2 e 18.3'!#REF!+'18.2 e 18.3'!#REF!</f>
        <v>#REF!</v>
      </c>
      <c r="D116" s="207" t="e">
        <f>'18.2 e 18.3'!#REF!+'18.2 e 18.3'!#REF!</f>
        <v>#REF!</v>
      </c>
      <c r="E116" s="207" t="e">
        <f>SUM(C116:D116)</f>
        <v>#REF!</v>
      </c>
      <c r="O116" s="6" t="e">
        <f t="shared" si="7"/>
        <v>#REF!</v>
      </c>
      <c r="P116" s="6" t="e">
        <f t="shared" si="8"/>
        <v>#REF!</v>
      </c>
    </row>
    <row r="117" spans="2:16" ht="15.75" customHeight="1">
      <c r="B117" s="17" t="str">
        <f>'18.2 e 18.3'!B19</f>
        <v>TOTAL</v>
      </c>
      <c r="C117" s="52" t="e">
        <f>SUM(C105:C116)</f>
        <v>#REF!</v>
      </c>
      <c r="D117" s="207" t="e">
        <f>SUM(D105:D116)</f>
        <v>#REF!</v>
      </c>
      <c r="E117" s="207" t="e">
        <f>SUM(C117:D117)</f>
        <v>#REF!</v>
      </c>
      <c r="G117" s="209"/>
    </row>
    <row r="119" spans="2:16" ht="15.75" customHeight="1">
      <c r="B119" s="17" t="s">
        <v>109</v>
      </c>
      <c r="C119" s="39">
        <f>'12'!J18+'12'!K18+'12'!E18</f>
        <v>9</v>
      </c>
      <c r="D119" s="39">
        <f>'12'!L18+'12'!M18</f>
        <v>1</v>
      </c>
      <c r="E119" s="17">
        <f>C119+D119</f>
        <v>10</v>
      </c>
    </row>
    <row r="121" spans="2:16" ht="15.75" customHeight="1">
      <c r="B121" s="17" t="s">
        <v>42</v>
      </c>
      <c r="C121" s="210" t="e">
        <f>C117/C119</f>
        <v>#REF!</v>
      </c>
      <c r="D121" s="38" t="s">
        <v>30</v>
      </c>
    </row>
    <row r="122" spans="2:16" ht="15.75" customHeight="1">
      <c r="B122" s="17" t="s">
        <v>43</v>
      </c>
      <c r="C122" s="210" t="e">
        <f>D117/D119</f>
        <v>#REF!</v>
      </c>
      <c r="D122" s="38"/>
    </row>
    <row r="124" spans="2:16" ht="15.75" customHeight="1">
      <c r="C124" s="6" t="s">
        <v>42</v>
      </c>
      <c r="D124" s="6" t="s">
        <v>43</v>
      </c>
    </row>
    <row r="125" spans="2:16" ht="15.75" customHeight="1">
      <c r="B125" s="17" t="s">
        <v>110</v>
      </c>
      <c r="C125" s="210" t="e">
        <f>E105/E119</f>
        <v>#REF!</v>
      </c>
      <c r="D125" s="210"/>
    </row>
    <row r="126" spans="2:16" ht="15.75" customHeight="1">
      <c r="B126" s="6" t="s">
        <v>111</v>
      </c>
      <c r="C126" s="210" t="e">
        <f>E110/E119</f>
        <v>#REF!</v>
      </c>
      <c r="D126" s="210"/>
    </row>
    <row r="127" spans="2:16" ht="15.75" customHeight="1">
      <c r="B127" s="6" t="s">
        <v>106</v>
      </c>
      <c r="C127" s="210" t="e">
        <f>E114/E119</f>
        <v>#REF!</v>
      </c>
      <c r="D127" s="210"/>
    </row>
    <row r="128" spans="2:16" ht="15.75" customHeight="1">
      <c r="B128" s="6" t="s">
        <v>107</v>
      </c>
      <c r="C128" s="6">
        <f>E115/E119</f>
        <v>0</v>
      </c>
    </row>
  </sheetData>
  <phoneticPr fontId="3" type="noConversion"/>
  <pageMargins left="1" right="0.75" top="1" bottom="0" header="0.39370078740157499" footer="0.39370078740157499"/>
  <pageSetup scale="37" orientation="portrait" horizontalDpi="1200" verticalDpi="1200" r:id="rId1"/>
  <headerFooter alignWithMargins="0">
    <oddHeader>&amp;C&amp;14INSTITUTO SUPERIOR TÉCNICO — BALANÇO SOCIAL DE 2004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9DE0"/>
    <pageSetUpPr autoPageBreaks="0"/>
  </sheetPr>
  <dimension ref="A1:CN431"/>
  <sheetViews>
    <sheetView showGridLines="0" showRowColHeaders="0" zoomScale="90" zoomScaleNormal="90" workbookViewId="0">
      <selection activeCell="I15" sqref="I15:M15"/>
    </sheetView>
  </sheetViews>
  <sheetFormatPr defaultColWidth="9.109375" defaultRowHeight="15.75" customHeight="1"/>
  <cols>
    <col min="1" max="1" width="3.33203125" style="136" customWidth="1"/>
    <col min="2" max="3" width="14.6640625" style="13" customWidth="1"/>
    <col min="4" max="4" width="2.44140625" style="15" customWidth="1"/>
    <col min="5" max="8" width="6.33203125" style="13" customWidth="1"/>
    <col min="9" max="13" width="5.6640625" style="13" customWidth="1"/>
    <col min="14" max="16" width="3.6640625" style="13" customWidth="1"/>
    <col min="17" max="17" width="3.6640625" style="136" customWidth="1"/>
    <col min="18" max="18" width="3.6640625" style="13" customWidth="1"/>
    <col min="19" max="19" width="4.33203125" style="13" customWidth="1"/>
    <col min="20" max="92" width="9.109375" style="136"/>
    <col min="93" max="16384" width="9.109375" style="13"/>
  </cols>
  <sheetData>
    <row r="1" spans="1:92" ht="15.75" customHeight="1">
      <c r="B1" s="136"/>
      <c r="C1" s="136"/>
      <c r="D1" s="143"/>
      <c r="E1" s="136"/>
      <c r="F1" s="136"/>
      <c r="G1" s="136"/>
      <c r="H1" s="136"/>
      <c r="I1" s="136"/>
      <c r="J1" s="137"/>
      <c r="K1" s="137"/>
      <c r="L1" s="137"/>
      <c r="M1" s="137"/>
      <c r="N1" s="136"/>
      <c r="O1" s="136"/>
      <c r="P1" s="136"/>
      <c r="Q1" s="100"/>
      <c r="R1" s="136"/>
      <c r="S1" s="136"/>
      <c r="CL1" s="13"/>
      <c r="CM1" s="13"/>
      <c r="CN1" s="13"/>
    </row>
    <row r="2" spans="1:92" s="9" customFormat="1" ht="15.75" customHeight="1">
      <c r="A2" s="101"/>
      <c r="B2" s="102" t="s">
        <v>347</v>
      </c>
      <c r="C2" s="102"/>
      <c r="D2" s="103"/>
      <c r="E2" s="101"/>
      <c r="F2" s="101"/>
      <c r="G2" s="101"/>
      <c r="H2" s="101"/>
      <c r="I2" s="151"/>
      <c r="J2" s="101"/>
      <c r="K2" s="101"/>
      <c r="L2" s="101"/>
      <c r="M2" s="101"/>
      <c r="N2" s="101"/>
      <c r="O2" s="101"/>
      <c r="P2" s="101"/>
      <c r="Q2" s="159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</row>
    <row r="3" spans="1:92" ht="15.75" customHeigh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R3" s="136"/>
      <c r="S3" s="136"/>
      <c r="CL3" s="13"/>
      <c r="CM3" s="13"/>
      <c r="CN3" s="13"/>
    </row>
    <row r="4" spans="1:92" ht="20.100000000000001" customHeight="1">
      <c r="B4" s="572" t="s">
        <v>380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136"/>
      <c r="CL4" s="13"/>
      <c r="CM4" s="13"/>
      <c r="CN4" s="13"/>
    </row>
    <row r="5" spans="1:92" ht="20.100000000000001" customHeight="1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136"/>
      <c r="W5" s="139"/>
      <c r="X5" s="139"/>
      <c r="CL5" s="13"/>
      <c r="CM5" s="13"/>
      <c r="CN5" s="13"/>
    </row>
    <row r="6" spans="1:92" ht="15.9" customHeight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R6" s="136"/>
      <c r="S6" s="136"/>
      <c r="Y6" s="139"/>
      <c r="Z6" s="139"/>
      <c r="CJ6" s="13"/>
      <c r="CK6" s="13"/>
      <c r="CL6" s="13"/>
      <c r="CM6" s="13"/>
      <c r="CN6" s="13"/>
    </row>
    <row r="7" spans="1:92" s="14" customFormat="1" ht="20.100000000000001" customHeight="1">
      <c r="A7" s="136"/>
      <c r="B7" s="537" t="s">
        <v>353</v>
      </c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9"/>
      <c r="S7" s="136"/>
      <c r="T7" s="136"/>
      <c r="U7" s="136"/>
      <c r="V7" s="136"/>
      <c r="W7" s="136"/>
      <c r="X7" s="136"/>
      <c r="Y7" s="136"/>
      <c r="Z7" s="136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</row>
    <row r="8" spans="1:92" ht="20.100000000000001" customHeight="1">
      <c r="B8" s="624" t="s">
        <v>354</v>
      </c>
      <c r="C8" s="625"/>
      <c r="D8" s="624" t="s">
        <v>358</v>
      </c>
      <c r="E8" s="625"/>
      <c r="F8" s="625"/>
      <c r="G8" s="625"/>
      <c r="H8" s="625"/>
      <c r="I8" s="625"/>
      <c r="J8" s="625"/>
      <c r="K8" s="625"/>
      <c r="L8" s="625"/>
      <c r="M8" s="626"/>
      <c r="N8" s="624" t="s">
        <v>359</v>
      </c>
      <c r="O8" s="625"/>
      <c r="P8" s="625"/>
      <c r="Q8" s="625"/>
      <c r="R8" s="626"/>
      <c r="S8" s="136"/>
      <c r="CJ8" s="13"/>
      <c r="CK8" s="13"/>
      <c r="CL8" s="13"/>
      <c r="CM8" s="13"/>
      <c r="CN8" s="13"/>
    </row>
    <row r="9" spans="1:92" ht="20.100000000000001" customHeight="1">
      <c r="B9" s="635" t="s">
        <v>480</v>
      </c>
      <c r="C9" s="636"/>
      <c r="D9" s="653" t="s">
        <v>379</v>
      </c>
      <c r="E9" s="538"/>
      <c r="F9" s="538"/>
      <c r="G9" s="538"/>
      <c r="H9" s="538"/>
      <c r="I9" s="538"/>
      <c r="J9" s="538"/>
      <c r="K9" s="538"/>
      <c r="L9" s="538"/>
      <c r="M9" s="539"/>
      <c r="N9" s="637" t="s">
        <v>481</v>
      </c>
      <c r="O9" s="638"/>
      <c r="P9" s="638"/>
      <c r="Q9" s="638"/>
      <c r="R9" s="639"/>
      <c r="S9" s="136"/>
      <c r="CJ9" s="13"/>
      <c r="CK9" s="13"/>
      <c r="CL9" s="13"/>
      <c r="CM9" s="13"/>
      <c r="CN9" s="13"/>
    </row>
    <row r="10" spans="1:92" ht="20.100000000000001" customHeight="1">
      <c r="B10" s="646" t="s">
        <v>420</v>
      </c>
      <c r="C10" s="539"/>
      <c r="D10" s="647" t="s">
        <v>357</v>
      </c>
      <c r="E10" s="647"/>
      <c r="F10" s="647"/>
      <c r="G10" s="647"/>
      <c r="H10" s="647"/>
      <c r="I10" s="648" t="s">
        <v>421</v>
      </c>
      <c r="J10" s="647"/>
      <c r="K10" s="647"/>
      <c r="L10" s="647"/>
      <c r="M10" s="647"/>
      <c r="N10" s="640"/>
      <c r="O10" s="641"/>
      <c r="P10" s="641"/>
      <c r="Q10" s="641"/>
      <c r="R10" s="642"/>
      <c r="S10" s="136"/>
      <c r="CJ10" s="13"/>
      <c r="CK10" s="13"/>
      <c r="CL10" s="13"/>
      <c r="CM10" s="13"/>
      <c r="CN10" s="13"/>
    </row>
    <row r="11" spans="1:92" ht="20.100000000000001" customHeight="1">
      <c r="B11" s="633" t="s">
        <v>471</v>
      </c>
      <c r="C11" s="634"/>
      <c r="D11" s="537">
        <v>34</v>
      </c>
      <c r="E11" s="538"/>
      <c r="F11" s="538"/>
      <c r="G11" s="538"/>
      <c r="H11" s="539"/>
      <c r="I11" s="654" t="s">
        <v>487</v>
      </c>
      <c r="J11" s="655"/>
      <c r="K11" s="655"/>
      <c r="L11" s="655"/>
      <c r="M11" s="656"/>
      <c r="N11" s="640"/>
      <c r="O11" s="641"/>
      <c r="P11" s="641"/>
      <c r="Q11" s="641"/>
      <c r="R11" s="642"/>
      <c r="S11" s="136"/>
      <c r="CJ11" s="13"/>
      <c r="CK11" s="13"/>
      <c r="CL11" s="13"/>
      <c r="CM11" s="13"/>
      <c r="CN11" s="13"/>
    </row>
    <row r="12" spans="1:92" ht="20.100000000000001" customHeight="1">
      <c r="B12" s="633" t="s">
        <v>428</v>
      </c>
      <c r="C12" s="634"/>
      <c r="D12" s="537">
        <v>0</v>
      </c>
      <c r="E12" s="538"/>
      <c r="F12" s="538"/>
      <c r="G12" s="538"/>
      <c r="H12" s="539"/>
      <c r="I12" s="649">
        <v>0</v>
      </c>
      <c r="J12" s="650"/>
      <c r="K12" s="650"/>
      <c r="L12" s="650"/>
      <c r="M12" s="651"/>
      <c r="N12" s="640"/>
      <c r="O12" s="641"/>
      <c r="P12" s="641"/>
      <c r="Q12" s="641"/>
      <c r="R12" s="642"/>
      <c r="S12" s="136"/>
      <c r="CJ12" s="13"/>
      <c r="CK12" s="13"/>
      <c r="CL12" s="13"/>
      <c r="CM12" s="13"/>
      <c r="CN12" s="13"/>
    </row>
    <row r="13" spans="1:92" ht="20.100000000000001" customHeight="1">
      <c r="B13" s="633" t="s">
        <v>355</v>
      </c>
      <c r="C13" s="634"/>
      <c r="D13" s="537">
        <v>0</v>
      </c>
      <c r="E13" s="538"/>
      <c r="F13" s="538"/>
      <c r="G13" s="538"/>
      <c r="H13" s="539"/>
      <c r="I13" s="649">
        <v>0</v>
      </c>
      <c r="J13" s="650"/>
      <c r="K13" s="650"/>
      <c r="L13" s="650"/>
      <c r="M13" s="651"/>
      <c r="N13" s="640"/>
      <c r="O13" s="641"/>
      <c r="P13" s="641"/>
      <c r="Q13" s="641"/>
      <c r="R13" s="642"/>
      <c r="S13" s="136"/>
      <c r="CJ13" s="13"/>
      <c r="CK13" s="13"/>
      <c r="CL13" s="13"/>
      <c r="CM13" s="13"/>
      <c r="CN13" s="13"/>
    </row>
    <row r="14" spans="1:92" ht="20.100000000000001" customHeight="1">
      <c r="B14" s="633" t="s">
        <v>472</v>
      </c>
      <c r="C14" s="634"/>
      <c r="D14" s="537">
        <v>0</v>
      </c>
      <c r="E14" s="538"/>
      <c r="F14" s="538"/>
      <c r="G14" s="538"/>
      <c r="H14" s="539"/>
      <c r="I14" s="649">
        <v>0</v>
      </c>
      <c r="J14" s="650"/>
      <c r="K14" s="650"/>
      <c r="L14" s="650"/>
      <c r="M14" s="651"/>
      <c r="N14" s="640"/>
      <c r="O14" s="641"/>
      <c r="P14" s="641"/>
      <c r="Q14" s="641"/>
      <c r="R14" s="642"/>
      <c r="S14" s="136"/>
      <c r="CJ14" s="13"/>
      <c r="CK14" s="13"/>
      <c r="CL14" s="13"/>
      <c r="CM14" s="13"/>
      <c r="CN14" s="13"/>
    </row>
    <row r="15" spans="1:92" ht="20.100000000000001" customHeight="1">
      <c r="B15" s="633" t="s">
        <v>356</v>
      </c>
      <c r="C15" s="634"/>
      <c r="D15" s="537">
        <v>2</v>
      </c>
      <c r="E15" s="538"/>
      <c r="F15" s="538"/>
      <c r="G15" s="538"/>
      <c r="H15" s="539"/>
      <c r="I15" s="652">
        <v>0.25</v>
      </c>
      <c r="J15" s="650"/>
      <c r="K15" s="650"/>
      <c r="L15" s="650"/>
      <c r="M15" s="651"/>
      <c r="N15" s="640"/>
      <c r="O15" s="641"/>
      <c r="P15" s="641"/>
      <c r="Q15" s="641"/>
      <c r="R15" s="642"/>
      <c r="S15" s="136"/>
      <c r="CJ15" s="13"/>
      <c r="CK15" s="13"/>
      <c r="CL15" s="13"/>
      <c r="CM15" s="13"/>
      <c r="CN15" s="13"/>
    </row>
    <row r="16" spans="1:92" ht="20.100000000000001" customHeight="1">
      <c r="B16" s="537" t="s">
        <v>30</v>
      </c>
      <c r="C16" s="539"/>
      <c r="D16" s="624">
        <f>D11+D12+D13+D14+D15</f>
        <v>36</v>
      </c>
      <c r="E16" s="625"/>
      <c r="F16" s="625"/>
      <c r="G16" s="625"/>
      <c r="H16" s="626"/>
      <c r="I16" s="627">
        <f>I11+I12+I13+I14+I15</f>
        <v>0.54166666666666674</v>
      </c>
      <c r="J16" s="628"/>
      <c r="K16" s="628"/>
      <c r="L16" s="628"/>
      <c r="M16" s="629"/>
      <c r="N16" s="643"/>
      <c r="O16" s="644"/>
      <c r="P16" s="644"/>
      <c r="Q16" s="644"/>
      <c r="R16" s="645"/>
      <c r="S16" s="136"/>
      <c r="CJ16" s="13"/>
      <c r="CK16" s="13"/>
      <c r="CL16" s="13"/>
      <c r="CM16" s="13"/>
      <c r="CN16" s="13"/>
    </row>
    <row r="17" spans="2:92" ht="15.75" customHeight="1"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R17" s="136"/>
      <c r="S17" s="136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</row>
    <row r="18" spans="2:92" ht="20.100000000000001" customHeight="1"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R18" s="136"/>
      <c r="S18" s="136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</row>
    <row r="19" spans="2:92" ht="20.100000000000001" customHeight="1">
      <c r="B19" s="537" t="s">
        <v>353</v>
      </c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9"/>
      <c r="S19" s="136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</row>
    <row r="20" spans="2:92" ht="20.100000000000001" customHeight="1">
      <c r="B20" s="624" t="s">
        <v>354</v>
      </c>
      <c r="C20" s="625"/>
      <c r="D20" s="624" t="s">
        <v>358</v>
      </c>
      <c r="E20" s="625"/>
      <c r="F20" s="625"/>
      <c r="G20" s="625"/>
      <c r="H20" s="625"/>
      <c r="I20" s="625"/>
      <c r="J20" s="625"/>
      <c r="K20" s="625"/>
      <c r="L20" s="625"/>
      <c r="M20" s="626"/>
      <c r="N20" s="624" t="s">
        <v>359</v>
      </c>
      <c r="O20" s="625"/>
      <c r="P20" s="625"/>
      <c r="Q20" s="625"/>
      <c r="R20" s="626"/>
      <c r="S20" s="136"/>
      <c r="V20" s="500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</row>
    <row r="21" spans="2:92" ht="20.100000000000001" customHeight="1">
      <c r="B21" s="635" t="s">
        <v>482</v>
      </c>
      <c r="C21" s="636"/>
      <c r="D21" s="537" t="s">
        <v>483</v>
      </c>
      <c r="E21" s="538"/>
      <c r="F21" s="538"/>
      <c r="G21" s="538"/>
      <c r="H21" s="538"/>
      <c r="I21" s="538"/>
      <c r="J21" s="538"/>
      <c r="K21" s="538"/>
      <c r="L21" s="538"/>
      <c r="M21" s="539"/>
      <c r="N21" s="637" t="s">
        <v>484</v>
      </c>
      <c r="O21" s="638"/>
      <c r="P21" s="638"/>
      <c r="Q21" s="638"/>
      <c r="R21" s="639"/>
      <c r="S21" s="136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</row>
    <row r="22" spans="2:92" ht="20.100000000000001" customHeight="1">
      <c r="B22" s="646" t="s">
        <v>420</v>
      </c>
      <c r="C22" s="539"/>
      <c r="D22" s="647" t="s">
        <v>357</v>
      </c>
      <c r="E22" s="647"/>
      <c r="F22" s="647"/>
      <c r="G22" s="647"/>
      <c r="H22" s="647"/>
      <c r="I22" s="648" t="s">
        <v>421</v>
      </c>
      <c r="J22" s="647"/>
      <c r="K22" s="647"/>
      <c r="L22" s="647"/>
      <c r="M22" s="647"/>
      <c r="N22" s="640"/>
      <c r="O22" s="641"/>
      <c r="P22" s="641"/>
      <c r="Q22" s="641"/>
      <c r="R22" s="642"/>
      <c r="S22" s="136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</row>
    <row r="23" spans="2:92" ht="20.100000000000001" customHeight="1">
      <c r="B23" s="633" t="s">
        <v>471</v>
      </c>
      <c r="C23" s="634"/>
      <c r="D23" s="537">
        <v>1</v>
      </c>
      <c r="E23" s="538"/>
      <c r="F23" s="538"/>
      <c r="G23" s="538"/>
      <c r="H23" s="539"/>
      <c r="I23" s="630">
        <v>0.29166666666666669</v>
      </c>
      <c r="J23" s="631"/>
      <c r="K23" s="631"/>
      <c r="L23" s="631"/>
      <c r="M23" s="632"/>
      <c r="N23" s="640"/>
      <c r="O23" s="641"/>
      <c r="P23" s="641"/>
      <c r="Q23" s="641"/>
      <c r="R23" s="642"/>
      <c r="S23" s="136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</row>
    <row r="24" spans="2:92" ht="20.100000000000001" customHeight="1">
      <c r="B24" s="633" t="s">
        <v>428</v>
      </c>
      <c r="C24" s="634"/>
      <c r="D24" s="537">
        <v>0</v>
      </c>
      <c r="E24" s="538"/>
      <c r="F24" s="538"/>
      <c r="G24" s="538"/>
      <c r="H24" s="539"/>
      <c r="I24" s="630">
        <v>0</v>
      </c>
      <c r="J24" s="631"/>
      <c r="K24" s="631"/>
      <c r="L24" s="631"/>
      <c r="M24" s="632"/>
      <c r="N24" s="640"/>
      <c r="O24" s="641"/>
      <c r="P24" s="641"/>
      <c r="Q24" s="641"/>
      <c r="R24" s="642"/>
      <c r="S24" s="136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</row>
    <row r="25" spans="2:92" ht="20.100000000000001" customHeight="1">
      <c r="B25" s="633" t="s">
        <v>355</v>
      </c>
      <c r="C25" s="634"/>
      <c r="D25" s="537">
        <v>0</v>
      </c>
      <c r="E25" s="538"/>
      <c r="F25" s="538"/>
      <c r="G25" s="538"/>
      <c r="H25" s="539"/>
      <c r="I25" s="630">
        <v>0</v>
      </c>
      <c r="J25" s="631"/>
      <c r="K25" s="631"/>
      <c r="L25" s="631"/>
      <c r="M25" s="632"/>
      <c r="N25" s="640"/>
      <c r="O25" s="641"/>
      <c r="P25" s="641"/>
      <c r="Q25" s="641"/>
      <c r="R25" s="642"/>
      <c r="S25" s="136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</row>
    <row r="26" spans="2:92" ht="20.100000000000001" customHeight="1">
      <c r="B26" s="633" t="s">
        <v>472</v>
      </c>
      <c r="C26" s="634"/>
      <c r="D26" s="537">
        <v>0</v>
      </c>
      <c r="E26" s="538"/>
      <c r="F26" s="538"/>
      <c r="G26" s="538"/>
      <c r="H26" s="539"/>
      <c r="I26" s="630">
        <v>0</v>
      </c>
      <c r="J26" s="631"/>
      <c r="K26" s="631"/>
      <c r="L26" s="631"/>
      <c r="M26" s="632"/>
      <c r="N26" s="640"/>
      <c r="O26" s="641"/>
      <c r="P26" s="641"/>
      <c r="Q26" s="641"/>
      <c r="R26" s="642"/>
      <c r="S26" s="136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</row>
    <row r="27" spans="2:92" ht="20.100000000000001" customHeight="1">
      <c r="B27" s="633" t="s">
        <v>356</v>
      </c>
      <c r="C27" s="634"/>
      <c r="D27" s="537">
        <v>0</v>
      </c>
      <c r="E27" s="538"/>
      <c r="F27" s="538"/>
      <c r="G27" s="538"/>
      <c r="H27" s="539"/>
      <c r="I27" s="630">
        <v>0</v>
      </c>
      <c r="J27" s="631"/>
      <c r="K27" s="631"/>
      <c r="L27" s="631"/>
      <c r="M27" s="632"/>
      <c r="N27" s="640"/>
      <c r="O27" s="641"/>
      <c r="P27" s="641"/>
      <c r="Q27" s="641"/>
      <c r="R27" s="642"/>
      <c r="S27" s="136"/>
      <c r="CM27" s="13"/>
      <c r="CN27" s="13"/>
    </row>
    <row r="28" spans="2:92" ht="20.100000000000001" customHeight="1">
      <c r="B28" s="537" t="s">
        <v>30</v>
      </c>
      <c r="C28" s="539"/>
      <c r="D28" s="624">
        <f>D23+D24+D25+D26+D27</f>
        <v>1</v>
      </c>
      <c r="E28" s="625"/>
      <c r="F28" s="625"/>
      <c r="G28" s="625"/>
      <c r="H28" s="626"/>
      <c r="I28" s="627">
        <f>I23+I24+I25+I26+I27</f>
        <v>0.29166666666666669</v>
      </c>
      <c r="J28" s="628"/>
      <c r="K28" s="628"/>
      <c r="L28" s="628"/>
      <c r="M28" s="629"/>
      <c r="N28" s="643"/>
      <c r="O28" s="644"/>
      <c r="P28" s="644"/>
      <c r="Q28" s="644"/>
      <c r="R28" s="645"/>
      <c r="S28" s="136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</row>
    <row r="29" spans="2:92" ht="20.100000000000001" customHeight="1"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R29" s="136"/>
      <c r="S29" s="136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</row>
    <row r="30" spans="2:92" ht="20.100000000000001" customHeight="1"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R30" s="136"/>
      <c r="S30" s="136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</row>
    <row r="31" spans="2:92" ht="20.100000000000001" customHeight="1"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R31" s="136"/>
      <c r="S31" s="136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</row>
    <row r="32" spans="2:92" ht="20.100000000000001" customHeight="1"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R32" s="136"/>
      <c r="S32" s="136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</row>
    <row r="33" spans="2:92" ht="20.100000000000001" customHeight="1"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R33" s="136"/>
      <c r="S33" s="136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</row>
    <row r="34" spans="2:92" ht="20.100000000000001" customHeight="1"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R34" s="136"/>
      <c r="S34" s="136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</row>
    <row r="35" spans="2:92" ht="20.100000000000001" customHeight="1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R35" s="136"/>
      <c r="S35" s="136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</row>
    <row r="36" spans="2:92" ht="20.100000000000001" customHeight="1"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R36" s="136"/>
      <c r="S36" s="136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</row>
    <row r="37" spans="2:92" ht="20.100000000000001" customHeight="1"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R37" s="136"/>
      <c r="S37" s="136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</row>
    <row r="38" spans="2:92" ht="20.100000000000001" customHeight="1">
      <c r="B38" s="136"/>
      <c r="C38" s="136"/>
      <c r="D38" s="143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R38" s="136"/>
      <c r="S38" s="136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</row>
    <row r="39" spans="2:92" ht="20.100000000000001" customHeight="1">
      <c r="B39" s="136"/>
      <c r="C39" s="136"/>
      <c r="D39" s="143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R39" s="136"/>
      <c r="S39" s="136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</row>
    <row r="40" spans="2:92" s="136" customFormat="1" ht="20.100000000000001" customHeight="1">
      <c r="D40" s="143"/>
    </row>
    <row r="41" spans="2:92" s="136" customFormat="1" ht="20.100000000000001" customHeight="1">
      <c r="D41" s="143"/>
    </row>
    <row r="42" spans="2:92" s="136" customFormat="1" ht="20.100000000000001" customHeight="1">
      <c r="D42" s="143"/>
    </row>
    <row r="43" spans="2:92" s="136" customFormat="1" ht="20.100000000000001" customHeight="1">
      <c r="D43" s="143"/>
    </row>
    <row r="44" spans="2:92" s="136" customFormat="1" ht="20.100000000000001" customHeight="1">
      <c r="D44" s="143"/>
    </row>
    <row r="45" spans="2:92" s="136" customFormat="1" ht="20.100000000000001" customHeight="1">
      <c r="D45" s="143"/>
    </row>
    <row r="46" spans="2:92" s="136" customFormat="1" ht="20.100000000000001" customHeight="1">
      <c r="D46" s="143"/>
    </row>
    <row r="47" spans="2:92" s="136" customFormat="1" ht="20.100000000000001" customHeight="1">
      <c r="D47" s="143"/>
    </row>
    <row r="48" spans="2:92" s="136" customFormat="1" ht="20.100000000000001" customHeight="1">
      <c r="D48" s="143"/>
    </row>
    <row r="49" spans="2:19" ht="20.100000000000001" customHeight="1">
      <c r="B49" s="136"/>
      <c r="C49" s="136"/>
      <c r="D49" s="143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R49" s="136"/>
      <c r="S49" s="136"/>
    </row>
    <row r="50" spans="2:19" ht="15.75" customHeight="1">
      <c r="B50" s="136"/>
      <c r="C50" s="136"/>
      <c r="D50" s="143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R50" s="136"/>
      <c r="S50" s="136"/>
    </row>
    <row r="51" spans="2:19" ht="15.75" customHeight="1">
      <c r="B51" s="136"/>
      <c r="C51" s="136"/>
      <c r="D51" s="143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R51" s="136"/>
      <c r="S51" s="136"/>
    </row>
    <row r="52" spans="2:19" ht="15.75" customHeight="1">
      <c r="B52" s="136"/>
      <c r="C52" s="136"/>
      <c r="D52" s="143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R52" s="136"/>
      <c r="S52" s="136"/>
    </row>
    <row r="53" spans="2:19" ht="15.75" customHeight="1">
      <c r="B53" s="136"/>
      <c r="C53" s="136"/>
      <c r="D53" s="143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R53" s="136"/>
      <c r="S53" s="136"/>
    </row>
    <row r="54" spans="2:19" ht="15.75" customHeight="1">
      <c r="B54" s="136"/>
      <c r="C54" s="136"/>
      <c r="D54" s="143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R54" s="136"/>
      <c r="S54" s="136"/>
    </row>
    <row r="55" spans="2:19" ht="15.75" customHeight="1">
      <c r="B55" s="136"/>
      <c r="C55" s="136"/>
      <c r="D55" s="143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R55" s="136"/>
      <c r="S55" s="136"/>
    </row>
    <row r="56" spans="2:19" ht="15.75" customHeight="1">
      <c r="B56" s="136"/>
      <c r="C56" s="136"/>
      <c r="D56" s="143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R56" s="136"/>
      <c r="S56" s="136"/>
    </row>
    <row r="57" spans="2:19" ht="15.75" customHeight="1">
      <c r="B57" s="136"/>
      <c r="C57" s="136"/>
      <c r="D57" s="143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R57" s="136"/>
      <c r="S57" s="136"/>
    </row>
    <row r="58" spans="2:19" ht="15.75" customHeight="1">
      <c r="B58" s="136"/>
      <c r="C58" s="136"/>
      <c r="D58" s="143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R58" s="136"/>
      <c r="S58" s="136"/>
    </row>
    <row r="59" spans="2:19" ht="15.75" customHeight="1">
      <c r="B59" s="136"/>
      <c r="C59" s="136"/>
      <c r="D59" s="143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R59" s="136"/>
      <c r="S59" s="136"/>
    </row>
    <row r="60" spans="2:19" ht="15.75" customHeight="1">
      <c r="B60" s="136"/>
      <c r="C60" s="136"/>
      <c r="D60" s="143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R60" s="136"/>
      <c r="S60" s="136"/>
    </row>
    <row r="61" spans="2:19" ht="15.75" customHeight="1">
      <c r="B61" s="136"/>
      <c r="C61" s="136"/>
      <c r="D61" s="143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R61" s="136"/>
      <c r="S61" s="136"/>
    </row>
    <row r="62" spans="2:19" ht="15.75" customHeight="1">
      <c r="B62" s="136"/>
      <c r="C62" s="136"/>
      <c r="D62" s="143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R62" s="136"/>
      <c r="S62" s="136"/>
    </row>
    <row r="63" spans="2:19" ht="15.75" customHeight="1">
      <c r="B63" s="136"/>
      <c r="C63" s="136"/>
      <c r="D63" s="143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R63" s="136"/>
      <c r="S63" s="136"/>
    </row>
    <row r="64" spans="2:19" ht="15.75" customHeight="1">
      <c r="B64" s="136"/>
      <c r="C64" s="136"/>
      <c r="D64" s="143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R64" s="136"/>
      <c r="S64" s="136"/>
    </row>
    <row r="65" spans="2:19" ht="15.75" customHeight="1">
      <c r="B65" s="136"/>
      <c r="C65" s="136"/>
      <c r="D65" s="143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R65" s="136"/>
      <c r="S65" s="136"/>
    </row>
    <row r="66" spans="2:19" ht="15.75" customHeight="1">
      <c r="B66" s="136"/>
      <c r="C66" s="136"/>
      <c r="D66" s="143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R66" s="136"/>
      <c r="S66" s="136"/>
    </row>
    <row r="67" spans="2:19" ht="15.75" customHeight="1">
      <c r="B67" s="136"/>
      <c r="C67" s="136"/>
      <c r="D67" s="143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R67" s="136"/>
      <c r="S67" s="136"/>
    </row>
    <row r="68" spans="2:19" ht="15.75" customHeight="1">
      <c r="B68" s="136"/>
      <c r="C68" s="136"/>
      <c r="D68" s="143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R68" s="136"/>
      <c r="S68" s="136"/>
    </row>
    <row r="69" spans="2:19" ht="15.75" customHeight="1">
      <c r="B69" s="136"/>
      <c r="C69" s="136"/>
      <c r="D69" s="143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R69" s="136"/>
      <c r="S69" s="136"/>
    </row>
    <row r="70" spans="2:19" ht="15.75" customHeight="1">
      <c r="B70" s="136"/>
      <c r="C70" s="136"/>
      <c r="D70" s="143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R70" s="136"/>
      <c r="S70" s="136"/>
    </row>
    <row r="71" spans="2:19" ht="15.75" customHeight="1">
      <c r="B71" s="136"/>
      <c r="C71" s="136"/>
      <c r="D71" s="143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R71" s="136"/>
      <c r="S71" s="136"/>
    </row>
    <row r="72" spans="2:19" ht="15.75" customHeight="1">
      <c r="B72" s="136"/>
      <c r="C72" s="136"/>
      <c r="D72" s="143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R72" s="136"/>
      <c r="S72" s="136"/>
    </row>
    <row r="73" spans="2:19" ht="15.75" customHeight="1">
      <c r="B73" s="136"/>
      <c r="C73" s="136"/>
      <c r="D73" s="143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R73" s="136"/>
      <c r="S73" s="136"/>
    </row>
    <row r="74" spans="2:19" ht="15.75" customHeight="1">
      <c r="B74" s="136"/>
      <c r="C74" s="136"/>
      <c r="D74" s="143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R74" s="136"/>
      <c r="S74" s="136"/>
    </row>
    <row r="75" spans="2:19" ht="15.75" customHeight="1">
      <c r="B75" s="136"/>
      <c r="C75" s="136"/>
      <c r="D75" s="143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R75" s="136"/>
      <c r="S75" s="136"/>
    </row>
    <row r="76" spans="2:19" ht="15.75" customHeight="1">
      <c r="B76" s="136"/>
      <c r="C76" s="136"/>
      <c r="D76" s="143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R76" s="136"/>
      <c r="S76" s="136"/>
    </row>
    <row r="77" spans="2:19" ht="15.75" customHeight="1">
      <c r="B77" s="136"/>
      <c r="C77" s="136"/>
      <c r="D77" s="143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R77" s="136"/>
      <c r="S77" s="136"/>
    </row>
    <row r="78" spans="2:19" ht="15.75" customHeight="1">
      <c r="B78" s="136"/>
      <c r="C78" s="136"/>
      <c r="D78" s="143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R78" s="136"/>
      <c r="S78" s="136"/>
    </row>
    <row r="79" spans="2:19" ht="15.75" customHeight="1">
      <c r="B79" s="136"/>
      <c r="C79" s="136"/>
      <c r="D79" s="143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R79" s="136"/>
      <c r="S79" s="136"/>
    </row>
    <row r="80" spans="2:19" ht="15.75" customHeight="1">
      <c r="B80" s="136"/>
      <c r="C80" s="136"/>
      <c r="D80" s="143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R80" s="136"/>
      <c r="S80" s="136"/>
    </row>
    <row r="81" spans="2:19" ht="15.75" customHeight="1">
      <c r="B81" s="136"/>
      <c r="C81" s="136"/>
      <c r="D81" s="143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R81" s="136"/>
      <c r="S81" s="136"/>
    </row>
    <row r="82" spans="2:19" ht="15.75" customHeight="1">
      <c r="B82" s="136"/>
      <c r="C82" s="136"/>
      <c r="D82" s="143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R82" s="136"/>
      <c r="S82" s="136"/>
    </row>
    <row r="83" spans="2:19" ht="15.75" customHeight="1">
      <c r="B83" s="136"/>
      <c r="C83" s="136"/>
      <c r="D83" s="143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R83" s="136"/>
      <c r="S83" s="136"/>
    </row>
    <row r="84" spans="2:19" ht="15.75" customHeight="1">
      <c r="B84" s="136"/>
      <c r="C84" s="136"/>
      <c r="D84" s="143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R84" s="136"/>
      <c r="S84" s="136"/>
    </row>
    <row r="85" spans="2:19" ht="15.75" customHeight="1">
      <c r="B85" s="136"/>
      <c r="C85" s="136"/>
      <c r="D85" s="143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R85" s="136"/>
      <c r="S85" s="136"/>
    </row>
    <row r="86" spans="2:19" ht="15.75" customHeight="1">
      <c r="B86" s="136"/>
      <c r="C86" s="136"/>
      <c r="D86" s="143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R86" s="136"/>
      <c r="S86" s="136"/>
    </row>
    <row r="87" spans="2:19" ht="15.75" customHeight="1">
      <c r="B87" s="136"/>
      <c r="C87" s="136"/>
      <c r="D87" s="143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R87" s="136"/>
      <c r="S87" s="136"/>
    </row>
    <row r="88" spans="2:19" ht="15.75" customHeight="1">
      <c r="B88" s="136"/>
      <c r="C88" s="136"/>
      <c r="D88" s="143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R88" s="136"/>
      <c r="S88" s="136"/>
    </row>
    <row r="89" spans="2:19" ht="15.75" customHeight="1">
      <c r="B89" s="136"/>
      <c r="C89" s="136"/>
      <c r="D89" s="143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R89" s="136"/>
      <c r="S89" s="136"/>
    </row>
    <row r="90" spans="2:19" ht="15.75" customHeight="1">
      <c r="B90" s="136"/>
      <c r="C90" s="136"/>
      <c r="D90" s="143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R90" s="136"/>
      <c r="S90" s="136"/>
    </row>
    <row r="91" spans="2:19" ht="15.75" customHeight="1">
      <c r="B91" s="136"/>
      <c r="C91" s="136"/>
      <c r="D91" s="143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R91" s="136"/>
      <c r="S91" s="136"/>
    </row>
    <row r="92" spans="2:19" ht="15.75" customHeight="1">
      <c r="B92" s="136"/>
      <c r="C92" s="136"/>
      <c r="D92" s="143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R92" s="136"/>
      <c r="S92" s="136"/>
    </row>
    <row r="93" spans="2:19" ht="15.75" customHeight="1">
      <c r="B93" s="136"/>
      <c r="C93" s="136"/>
      <c r="D93" s="143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R93" s="136"/>
      <c r="S93" s="136"/>
    </row>
    <row r="94" spans="2:19" ht="15.75" customHeight="1">
      <c r="B94" s="136"/>
      <c r="C94" s="136"/>
      <c r="D94" s="143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R94" s="136"/>
      <c r="S94" s="136"/>
    </row>
    <row r="95" spans="2:19" ht="15.75" customHeight="1">
      <c r="B95" s="136"/>
      <c r="C95" s="136"/>
      <c r="D95" s="143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R95" s="136"/>
      <c r="S95" s="136"/>
    </row>
    <row r="96" spans="2:19" ht="15.75" customHeight="1">
      <c r="B96" s="136"/>
      <c r="C96" s="136"/>
      <c r="D96" s="143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R96" s="136"/>
      <c r="S96" s="136"/>
    </row>
    <row r="97" spans="2:19" ht="15.75" customHeight="1">
      <c r="B97" s="136"/>
      <c r="C97" s="136"/>
      <c r="D97" s="143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R97" s="136"/>
      <c r="S97" s="136"/>
    </row>
    <row r="98" spans="2:19" ht="15.75" customHeight="1">
      <c r="B98" s="136"/>
      <c r="C98" s="136"/>
      <c r="D98" s="143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R98" s="136"/>
      <c r="S98" s="136"/>
    </row>
    <row r="99" spans="2:19" ht="15.75" customHeight="1">
      <c r="B99" s="136"/>
      <c r="C99" s="136"/>
      <c r="D99" s="143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R99" s="136"/>
      <c r="S99" s="136"/>
    </row>
    <row r="100" spans="2:19" ht="15.75" customHeight="1">
      <c r="B100" s="136"/>
      <c r="C100" s="136"/>
      <c r="D100" s="143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R100" s="136"/>
      <c r="S100" s="136"/>
    </row>
    <row r="101" spans="2:19" ht="15.75" customHeight="1">
      <c r="B101" s="136"/>
      <c r="C101" s="136"/>
      <c r="D101" s="143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R101" s="136"/>
      <c r="S101" s="136"/>
    </row>
    <row r="102" spans="2:19" ht="15.75" customHeight="1">
      <c r="B102" s="136"/>
      <c r="C102" s="136"/>
      <c r="D102" s="143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R102" s="136"/>
      <c r="S102" s="136"/>
    </row>
    <row r="103" spans="2:19" ht="15.75" customHeight="1">
      <c r="B103" s="136"/>
      <c r="C103" s="136"/>
      <c r="D103" s="143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R103" s="136"/>
      <c r="S103" s="136"/>
    </row>
    <row r="104" spans="2:19" ht="15.75" customHeight="1">
      <c r="B104" s="136"/>
      <c r="C104" s="136"/>
      <c r="D104" s="143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R104" s="136"/>
      <c r="S104" s="136"/>
    </row>
    <row r="105" spans="2:19" ht="15.75" customHeight="1">
      <c r="B105" s="136"/>
      <c r="C105" s="136"/>
      <c r="D105" s="143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R105" s="136"/>
      <c r="S105" s="136"/>
    </row>
    <row r="106" spans="2:19" ht="15.75" customHeight="1">
      <c r="B106" s="136"/>
      <c r="C106" s="136"/>
      <c r="D106" s="143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R106" s="136"/>
      <c r="S106" s="136"/>
    </row>
    <row r="107" spans="2:19" ht="15.75" customHeight="1">
      <c r="B107" s="136"/>
      <c r="C107" s="136"/>
      <c r="D107" s="143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R107" s="136"/>
      <c r="S107" s="136"/>
    </row>
    <row r="108" spans="2:19" ht="15.75" customHeight="1">
      <c r="B108" s="136"/>
      <c r="C108" s="136"/>
      <c r="D108" s="143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R108" s="136"/>
      <c r="S108" s="136"/>
    </row>
    <row r="109" spans="2:19" ht="15.75" customHeight="1">
      <c r="B109" s="136"/>
      <c r="C109" s="136"/>
      <c r="D109" s="143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R109" s="136"/>
      <c r="S109" s="136"/>
    </row>
    <row r="110" spans="2:19" ht="15.75" customHeight="1">
      <c r="B110" s="136"/>
      <c r="C110" s="136"/>
      <c r="D110" s="143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R110" s="136"/>
      <c r="S110" s="136"/>
    </row>
    <row r="111" spans="2:19" ht="15.75" customHeight="1">
      <c r="B111" s="136"/>
      <c r="C111" s="136"/>
      <c r="D111" s="143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R111" s="136"/>
      <c r="S111" s="136"/>
    </row>
    <row r="112" spans="2:19" ht="15.75" customHeight="1">
      <c r="B112" s="136"/>
      <c r="C112" s="136"/>
      <c r="D112" s="143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R112" s="136"/>
      <c r="S112" s="136"/>
    </row>
    <row r="113" spans="2:19" ht="15.75" customHeight="1">
      <c r="B113" s="136"/>
      <c r="C113" s="136"/>
      <c r="D113" s="143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R113" s="136"/>
      <c r="S113" s="136"/>
    </row>
    <row r="114" spans="2:19" ht="15.75" customHeight="1">
      <c r="B114" s="136"/>
      <c r="C114" s="136"/>
      <c r="D114" s="143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R114" s="136"/>
      <c r="S114" s="136"/>
    </row>
    <row r="115" spans="2:19" ht="15.75" customHeight="1">
      <c r="B115" s="136"/>
      <c r="C115" s="136"/>
      <c r="D115" s="143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R115" s="136"/>
      <c r="S115" s="136"/>
    </row>
    <row r="116" spans="2:19" ht="15.75" customHeight="1">
      <c r="B116" s="136"/>
      <c r="C116" s="136"/>
      <c r="D116" s="143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R116" s="136"/>
      <c r="S116" s="136"/>
    </row>
    <row r="117" spans="2:19" ht="15.75" customHeight="1">
      <c r="B117" s="136"/>
      <c r="C117" s="136"/>
      <c r="D117" s="143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R117" s="136"/>
      <c r="S117" s="136"/>
    </row>
    <row r="118" spans="2:19" ht="15.75" customHeight="1">
      <c r="B118" s="136"/>
      <c r="C118" s="136"/>
      <c r="D118" s="143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R118" s="136"/>
      <c r="S118" s="136"/>
    </row>
    <row r="119" spans="2:19" ht="15.75" customHeight="1">
      <c r="B119" s="136"/>
      <c r="C119" s="136"/>
      <c r="D119" s="143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R119" s="136"/>
      <c r="S119" s="136"/>
    </row>
    <row r="120" spans="2:19" ht="15.75" customHeight="1">
      <c r="B120" s="136"/>
      <c r="C120" s="136"/>
      <c r="D120" s="143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R120" s="136"/>
      <c r="S120" s="136"/>
    </row>
    <row r="121" spans="2:19" ht="15.75" customHeight="1">
      <c r="B121" s="136"/>
      <c r="C121" s="136"/>
      <c r="D121" s="143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R121" s="136"/>
      <c r="S121" s="136"/>
    </row>
    <row r="122" spans="2:19" ht="15.75" customHeight="1">
      <c r="B122" s="136"/>
      <c r="C122" s="136"/>
      <c r="D122" s="143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R122" s="136"/>
      <c r="S122" s="136"/>
    </row>
    <row r="123" spans="2:19" ht="15.75" customHeight="1">
      <c r="B123" s="136"/>
      <c r="C123" s="136"/>
      <c r="D123" s="143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R123" s="136"/>
      <c r="S123" s="136"/>
    </row>
    <row r="124" spans="2:19" ht="15.75" customHeight="1">
      <c r="B124" s="136"/>
      <c r="C124" s="136"/>
      <c r="D124" s="143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R124" s="136"/>
      <c r="S124" s="136"/>
    </row>
    <row r="125" spans="2:19" ht="15.75" customHeight="1">
      <c r="B125" s="136"/>
      <c r="C125" s="136"/>
      <c r="D125" s="143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R125" s="136"/>
      <c r="S125" s="136"/>
    </row>
    <row r="126" spans="2:19" ht="15.75" customHeight="1">
      <c r="B126" s="136"/>
      <c r="C126" s="136"/>
      <c r="D126" s="143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R126" s="136"/>
      <c r="S126" s="136"/>
    </row>
    <row r="127" spans="2:19" ht="15.75" customHeight="1">
      <c r="B127" s="136"/>
      <c r="C127" s="136"/>
      <c r="D127" s="143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R127" s="136"/>
      <c r="S127" s="136"/>
    </row>
    <row r="128" spans="2:19" ht="15.75" customHeight="1">
      <c r="B128" s="136"/>
      <c r="C128" s="136"/>
      <c r="D128" s="143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R128" s="136"/>
      <c r="S128" s="136"/>
    </row>
    <row r="129" spans="2:19" ht="15.75" customHeight="1">
      <c r="B129" s="136"/>
      <c r="C129" s="136"/>
      <c r="D129" s="143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R129" s="136"/>
      <c r="S129" s="136"/>
    </row>
    <row r="130" spans="2:19" ht="15.75" customHeight="1">
      <c r="B130" s="136"/>
      <c r="C130" s="136"/>
      <c r="D130" s="143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R130" s="136"/>
      <c r="S130" s="136"/>
    </row>
    <row r="131" spans="2:19" ht="15.75" customHeight="1">
      <c r="B131" s="136"/>
      <c r="C131" s="136"/>
      <c r="D131" s="143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R131" s="136"/>
      <c r="S131" s="136"/>
    </row>
    <row r="132" spans="2:19" ht="15.75" customHeight="1">
      <c r="D132" s="143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R132" s="136"/>
      <c r="S132" s="136"/>
    </row>
    <row r="133" spans="2:19" ht="15.75" customHeight="1">
      <c r="D133" s="143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R133" s="136"/>
      <c r="S133" s="136"/>
    </row>
    <row r="134" spans="2:19" ht="15.75" customHeight="1">
      <c r="D134" s="143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R134" s="136"/>
      <c r="S134" s="136"/>
    </row>
    <row r="135" spans="2:19" ht="15.75" customHeight="1">
      <c r="D135" s="143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R135" s="136"/>
      <c r="S135" s="136"/>
    </row>
    <row r="136" spans="2:19" ht="15.75" customHeight="1">
      <c r="D136" s="143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R136" s="136"/>
      <c r="S136" s="136"/>
    </row>
    <row r="137" spans="2:19" ht="15.75" customHeight="1">
      <c r="D137" s="143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R137" s="136"/>
      <c r="S137" s="136"/>
    </row>
    <row r="138" spans="2:19" ht="15.75" customHeight="1">
      <c r="D138" s="143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R138" s="136"/>
      <c r="S138" s="136"/>
    </row>
    <row r="139" spans="2:19" ht="15.75" customHeight="1">
      <c r="D139" s="143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R139" s="136"/>
      <c r="S139" s="136"/>
    </row>
    <row r="140" spans="2:19" ht="15.75" customHeight="1">
      <c r="D140" s="143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R140" s="136"/>
      <c r="S140" s="136"/>
    </row>
    <row r="141" spans="2:19" ht="15.75" customHeight="1">
      <c r="D141" s="143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R141" s="136"/>
      <c r="S141" s="136"/>
    </row>
    <row r="142" spans="2:19" ht="15.75" customHeight="1">
      <c r="D142" s="143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R142" s="136"/>
      <c r="S142" s="136"/>
    </row>
    <row r="143" spans="2:19" ht="15.75" customHeight="1">
      <c r="D143" s="143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R143" s="136"/>
      <c r="S143" s="136"/>
    </row>
    <row r="144" spans="2:19" ht="15.75" customHeight="1">
      <c r="D144" s="143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R144" s="136"/>
      <c r="S144" s="136"/>
    </row>
    <row r="145" spans="4:19" ht="15.75" customHeight="1">
      <c r="D145" s="143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R145" s="136"/>
      <c r="S145" s="136"/>
    </row>
    <row r="146" spans="4:19" ht="15.75" customHeight="1">
      <c r="D146" s="143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R146" s="136"/>
      <c r="S146" s="136"/>
    </row>
    <row r="147" spans="4:19" ht="15.75" customHeight="1">
      <c r="D147" s="143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R147" s="136"/>
      <c r="S147" s="136"/>
    </row>
    <row r="148" spans="4:19" ht="15.75" customHeight="1">
      <c r="D148" s="143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R148" s="136"/>
      <c r="S148" s="136"/>
    </row>
    <row r="149" spans="4:19" ht="15.75" customHeight="1">
      <c r="D149" s="143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R149" s="136"/>
      <c r="S149" s="136"/>
    </row>
    <row r="150" spans="4:19" ht="15.75" customHeight="1">
      <c r="D150" s="143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R150" s="136"/>
      <c r="S150" s="136"/>
    </row>
    <row r="151" spans="4:19" ht="15.75" customHeight="1">
      <c r="D151" s="143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R151" s="136"/>
      <c r="S151" s="136"/>
    </row>
    <row r="152" spans="4:19" ht="15.75" customHeight="1">
      <c r="D152" s="143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R152" s="136"/>
      <c r="S152" s="136"/>
    </row>
    <row r="153" spans="4:19" ht="15.75" customHeight="1">
      <c r="D153" s="143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R153" s="136"/>
      <c r="S153" s="136"/>
    </row>
    <row r="154" spans="4:19" ht="15.75" customHeight="1">
      <c r="D154" s="143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R154" s="136"/>
      <c r="S154" s="136"/>
    </row>
    <row r="155" spans="4:19" ht="15.75" customHeight="1">
      <c r="D155" s="143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R155" s="136"/>
      <c r="S155" s="136"/>
    </row>
    <row r="156" spans="4:19" ht="15.75" customHeight="1">
      <c r="D156" s="143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R156" s="136"/>
      <c r="S156" s="136"/>
    </row>
    <row r="157" spans="4:19" ht="15.75" customHeight="1">
      <c r="D157" s="143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R157" s="136"/>
      <c r="S157" s="136"/>
    </row>
    <row r="158" spans="4:19" ht="15.75" customHeight="1">
      <c r="D158" s="143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R158" s="136"/>
      <c r="S158" s="136"/>
    </row>
    <row r="159" spans="4:19" ht="15.75" customHeight="1">
      <c r="D159" s="143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R159" s="136"/>
      <c r="S159" s="136"/>
    </row>
    <row r="160" spans="4:19" ht="15.75" customHeight="1">
      <c r="D160" s="143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R160" s="136"/>
      <c r="S160" s="136"/>
    </row>
    <row r="161" spans="4:19" ht="15.75" customHeight="1">
      <c r="D161" s="143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R161" s="136"/>
      <c r="S161" s="136"/>
    </row>
    <row r="162" spans="4:19" ht="15.75" customHeight="1">
      <c r="D162" s="143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R162" s="136"/>
      <c r="S162" s="136"/>
    </row>
    <row r="163" spans="4:19" ht="15.75" customHeight="1">
      <c r="D163" s="143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R163" s="136"/>
      <c r="S163" s="136"/>
    </row>
    <row r="164" spans="4:19" ht="15.75" customHeight="1">
      <c r="D164" s="143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R164" s="136"/>
      <c r="S164" s="136"/>
    </row>
    <row r="165" spans="4:19" ht="15.75" customHeight="1">
      <c r="D165" s="143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R165" s="136"/>
      <c r="S165" s="136"/>
    </row>
    <row r="166" spans="4:19" ht="15.75" customHeight="1">
      <c r="D166" s="143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R166" s="136"/>
      <c r="S166" s="136"/>
    </row>
    <row r="167" spans="4:19" ht="15.75" customHeight="1">
      <c r="D167" s="143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R167" s="136"/>
      <c r="S167" s="136"/>
    </row>
    <row r="168" spans="4:19" ht="15.75" customHeight="1">
      <c r="D168" s="143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R168" s="136"/>
      <c r="S168" s="136"/>
    </row>
    <row r="169" spans="4:19" ht="15.75" customHeight="1">
      <c r="D169" s="143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R169" s="136"/>
      <c r="S169" s="136"/>
    </row>
    <row r="170" spans="4:19" ht="15.75" customHeight="1">
      <c r="D170" s="143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R170" s="136"/>
      <c r="S170" s="136"/>
    </row>
    <row r="171" spans="4:19" ht="15.75" customHeight="1">
      <c r="D171" s="143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R171" s="136"/>
      <c r="S171" s="136"/>
    </row>
    <row r="172" spans="4:19" ht="15.75" customHeight="1">
      <c r="D172" s="143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R172" s="136"/>
      <c r="S172" s="136"/>
    </row>
    <row r="173" spans="4:19" ht="15.75" customHeight="1">
      <c r="D173" s="143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R173" s="136"/>
      <c r="S173" s="136"/>
    </row>
    <row r="174" spans="4:19" ht="15.75" customHeight="1">
      <c r="D174" s="143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R174" s="136"/>
      <c r="S174" s="136"/>
    </row>
    <row r="175" spans="4:19" ht="15.75" customHeight="1">
      <c r="D175" s="143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R175" s="136"/>
      <c r="S175" s="136"/>
    </row>
    <row r="176" spans="4:19" ht="15.75" customHeight="1">
      <c r="D176" s="143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R176" s="136"/>
      <c r="S176" s="136"/>
    </row>
    <row r="177" spans="4:19" ht="15.75" customHeight="1">
      <c r="D177" s="143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R177" s="136"/>
      <c r="S177" s="136"/>
    </row>
    <row r="178" spans="4:19" ht="15.75" customHeight="1">
      <c r="D178" s="143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R178" s="136"/>
      <c r="S178" s="136"/>
    </row>
    <row r="179" spans="4:19" ht="15.75" customHeight="1">
      <c r="D179" s="143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R179" s="136"/>
      <c r="S179" s="136"/>
    </row>
    <row r="180" spans="4:19" ht="15.75" customHeight="1">
      <c r="D180" s="143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R180" s="136"/>
      <c r="S180" s="136"/>
    </row>
    <row r="181" spans="4:19" ht="15.75" customHeight="1">
      <c r="D181" s="143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R181" s="136"/>
      <c r="S181" s="136"/>
    </row>
    <row r="182" spans="4:19" ht="15.75" customHeight="1">
      <c r="D182" s="143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R182" s="136"/>
      <c r="S182" s="136"/>
    </row>
    <row r="183" spans="4:19" ht="15.75" customHeight="1">
      <c r="D183" s="143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R183" s="136"/>
      <c r="S183" s="136"/>
    </row>
    <row r="184" spans="4:19" ht="15.75" customHeight="1">
      <c r="D184" s="143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R184" s="136"/>
      <c r="S184" s="136"/>
    </row>
    <row r="185" spans="4:19" ht="15.75" customHeight="1">
      <c r="D185" s="143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R185" s="136"/>
      <c r="S185" s="136"/>
    </row>
    <row r="186" spans="4:19" ht="15.75" customHeight="1">
      <c r="D186" s="143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R186" s="136"/>
      <c r="S186" s="136"/>
    </row>
    <row r="187" spans="4:19" ht="15.75" customHeight="1">
      <c r="D187" s="143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R187" s="136"/>
      <c r="S187" s="136"/>
    </row>
    <row r="188" spans="4:19" ht="15.75" customHeight="1">
      <c r="D188" s="143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R188" s="136"/>
      <c r="S188" s="136"/>
    </row>
    <row r="189" spans="4:19" ht="15.75" customHeight="1">
      <c r="D189" s="143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R189" s="136"/>
      <c r="S189" s="136"/>
    </row>
    <row r="190" spans="4:19" ht="15.75" customHeight="1">
      <c r="D190" s="143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R190" s="136"/>
      <c r="S190" s="136"/>
    </row>
    <row r="191" spans="4:19" ht="15.75" customHeight="1">
      <c r="D191" s="143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R191" s="136"/>
      <c r="S191" s="136"/>
    </row>
    <row r="192" spans="4:19" ht="15.75" customHeight="1">
      <c r="D192" s="143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R192" s="136"/>
      <c r="S192" s="136"/>
    </row>
    <row r="193" spans="4:19" ht="15.75" customHeight="1">
      <c r="D193" s="143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R193" s="136"/>
      <c r="S193" s="136"/>
    </row>
    <row r="194" spans="4:19" ht="15.75" customHeight="1">
      <c r="D194" s="143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R194" s="136"/>
      <c r="S194" s="136"/>
    </row>
    <row r="195" spans="4:19" ht="15.75" customHeight="1">
      <c r="D195" s="143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R195" s="136"/>
      <c r="S195" s="136"/>
    </row>
    <row r="196" spans="4:19" ht="15.75" customHeight="1">
      <c r="D196" s="143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R196" s="136"/>
      <c r="S196" s="136"/>
    </row>
    <row r="197" spans="4:19" ht="15.75" customHeight="1">
      <c r="D197" s="143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R197" s="136"/>
      <c r="S197" s="136"/>
    </row>
    <row r="198" spans="4:19" ht="15.75" customHeight="1">
      <c r="D198" s="143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R198" s="136"/>
      <c r="S198" s="136"/>
    </row>
    <row r="199" spans="4:19" ht="15.75" customHeight="1">
      <c r="D199" s="143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R199" s="136"/>
      <c r="S199" s="136"/>
    </row>
    <row r="200" spans="4:19" ht="15.75" customHeight="1">
      <c r="D200" s="143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R200" s="136"/>
      <c r="S200" s="136"/>
    </row>
    <row r="201" spans="4:19" ht="15.75" customHeight="1">
      <c r="D201" s="143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R201" s="136"/>
      <c r="S201" s="136"/>
    </row>
    <row r="202" spans="4:19" ht="15.75" customHeight="1">
      <c r="D202" s="143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R202" s="136"/>
      <c r="S202" s="136"/>
    </row>
    <row r="203" spans="4:19" ht="15.75" customHeight="1">
      <c r="D203" s="143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R203" s="136"/>
      <c r="S203" s="136"/>
    </row>
    <row r="204" spans="4:19" ht="15.75" customHeight="1">
      <c r="D204" s="143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R204" s="136"/>
      <c r="S204" s="136"/>
    </row>
    <row r="205" spans="4:19" ht="15.75" customHeight="1">
      <c r="D205" s="143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R205" s="136"/>
      <c r="S205" s="136"/>
    </row>
    <row r="206" spans="4:19" ht="15.75" customHeight="1">
      <c r="D206" s="143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R206" s="136"/>
      <c r="S206" s="136"/>
    </row>
    <row r="207" spans="4:19" ht="15.75" customHeight="1">
      <c r="D207" s="143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R207" s="136"/>
      <c r="S207" s="136"/>
    </row>
    <row r="208" spans="4:19" ht="15.75" customHeight="1">
      <c r="D208" s="143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R208" s="136"/>
      <c r="S208" s="136"/>
    </row>
    <row r="209" spans="4:19" ht="15.75" customHeight="1">
      <c r="D209" s="143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R209" s="136"/>
      <c r="S209" s="136"/>
    </row>
    <row r="210" spans="4:19" ht="15.75" customHeight="1">
      <c r="D210" s="143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R210" s="136"/>
      <c r="S210" s="136"/>
    </row>
    <row r="211" spans="4:19" ht="15.75" customHeight="1">
      <c r="D211" s="143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R211" s="136"/>
      <c r="S211" s="136"/>
    </row>
    <row r="212" spans="4:19" ht="15.75" customHeight="1">
      <c r="D212" s="143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R212" s="136"/>
      <c r="S212" s="136"/>
    </row>
    <row r="213" spans="4:19" ht="15.75" customHeight="1">
      <c r="D213" s="143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R213" s="136"/>
      <c r="S213" s="136"/>
    </row>
    <row r="214" spans="4:19" ht="15.75" customHeight="1">
      <c r="D214" s="143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R214" s="136"/>
      <c r="S214" s="136"/>
    </row>
    <row r="215" spans="4:19" ht="15.75" customHeight="1">
      <c r="D215" s="143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R215" s="136"/>
      <c r="S215" s="136"/>
    </row>
    <row r="216" spans="4:19" ht="15.75" customHeight="1">
      <c r="D216" s="143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R216" s="136"/>
      <c r="S216" s="136"/>
    </row>
    <row r="217" spans="4:19" ht="15.75" customHeight="1">
      <c r="D217" s="143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R217" s="136"/>
      <c r="S217" s="136"/>
    </row>
    <row r="218" spans="4:19" ht="15.75" customHeight="1">
      <c r="D218" s="143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R218" s="136"/>
      <c r="S218" s="136"/>
    </row>
    <row r="219" spans="4:19" ht="15.75" customHeight="1">
      <c r="D219" s="143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R219" s="136"/>
      <c r="S219" s="136"/>
    </row>
    <row r="220" spans="4:19" ht="15.75" customHeight="1">
      <c r="D220" s="143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R220" s="136"/>
      <c r="S220" s="136"/>
    </row>
    <row r="221" spans="4:19" ht="15.75" customHeight="1">
      <c r="D221" s="143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R221" s="136"/>
      <c r="S221" s="136"/>
    </row>
    <row r="222" spans="4:19" ht="15.75" customHeight="1">
      <c r="D222" s="143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R222" s="136"/>
      <c r="S222" s="136"/>
    </row>
    <row r="223" spans="4:19" ht="15.75" customHeight="1">
      <c r="D223" s="143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R223" s="136"/>
      <c r="S223" s="136"/>
    </row>
    <row r="224" spans="4:19" ht="15.75" customHeight="1">
      <c r="D224" s="143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R224" s="136"/>
      <c r="S224" s="136"/>
    </row>
    <row r="225" spans="4:19" ht="15.75" customHeight="1">
      <c r="D225" s="143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R225" s="136"/>
      <c r="S225" s="136"/>
    </row>
    <row r="226" spans="4:19" ht="15.75" customHeight="1">
      <c r="D226" s="143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R226" s="136"/>
      <c r="S226" s="136"/>
    </row>
    <row r="227" spans="4:19" ht="15.75" customHeight="1">
      <c r="D227" s="143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R227" s="136"/>
      <c r="S227" s="136"/>
    </row>
    <row r="228" spans="4:19" ht="15.75" customHeight="1">
      <c r="D228" s="143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R228" s="136"/>
      <c r="S228" s="136"/>
    </row>
    <row r="229" spans="4:19" ht="15.75" customHeight="1">
      <c r="D229" s="143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R229" s="136"/>
      <c r="S229" s="136"/>
    </row>
    <row r="230" spans="4:19" ht="15.75" customHeight="1">
      <c r="D230" s="143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R230" s="136"/>
      <c r="S230" s="136"/>
    </row>
    <row r="231" spans="4:19" ht="15.75" customHeight="1">
      <c r="D231" s="143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R231" s="136"/>
      <c r="S231" s="136"/>
    </row>
    <row r="232" spans="4:19" ht="15.75" customHeight="1">
      <c r="D232" s="143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R232" s="136"/>
      <c r="S232" s="136"/>
    </row>
    <row r="233" spans="4:19" ht="15.75" customHeight="1">
      <c r="D233" s="143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R233" s="136"/>
      <c r="S233" s="136"/>
    </row>
    <row r="234" spans="4:19" ht="15.75" customHeight="1">
      <c r="D234" s="143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R234" s="136"/>
      <c r="S234" s="136"/>
    </row>
    <row r="235" spans="4:19" ht="15.75" customHeight="1">
      <c r="D235" s="143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R235" s="136"/>
      <c r="S235" s="136"/>
    </row>
    <row r="236" spans="4:19" ht="15.75" customHeight="1">
      <c r="D236" s="143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R236" s="136"/>
      <c r="S236" s="136"/>
    </row>
    <row r="237" spans="4:19" ht="15.75" customHeight="1">
      <c r="D237" s="143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R237" s="136"/>
      <c r="S237" s="136"/>
    </row>
    <row r="238" spans="4:19" ht="15.75" customHeight="1">
      <c r="D238" s="143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R238" s="136"/>
      <c r="S238" s="136"/>
    </row>
    <row r="239" spans="4:19" ht="15.75" customHeight="1">
      <c r="D239" s="143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R239" s="136"/>
      <c r="S239" s="136"/>
    </row>
    <row r="240" spans="4:19" ht="15.75" customHeight="1">
      <c r="D240" s="143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R240" s="136"/>
      <c r="S240" s="136"/>
    </row>
    <row r="241" spans="4:19" ht="15.75" customHeight="1">
      <c r="D241" s="143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R241" s="136"/>
      <c r="S241" s="136"/>
    </row>
    <row r="242" spans="4:19" ht="15.75" customHeight="1">
      <c r="D242" s="143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R242" s="136"/>
      <c r="S242" s="136"/>
    </row>
    <row r="243" spans="4:19" ht="15.75" customHeight="1">
      <c r="D243" s="143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R243" s="136"/>
      <c r="S243" s="136"/>
    </row>
    <row r="244" spans="4:19" ht="15.75" customHeight="1">
      <c r="D244" s="143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R244" s="136"/>
      <c r="S244" s="136"/>
    </row>
    <row r="245" spans="4:19" ht="15.75" customHeight="1">
      <c r="D245" s="143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R245" s="136"/>
      <c r="S245" s="136"/>
    </row>
    <row r="246" spans="4:19" ht="15.75" customHeight="1">
      <c r="D246" s="143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R246" s="136"/>
      <c r="S246" s="136"/>
    </row>
    <row r="247" spans="4:19" ht="15.75" customHeight="1">
      <c r="D247" s="143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R247" s="136"/>
      <c r="S247" s="136"/>
    </row>
    <row r="248" spans="4:19" ht="15.75" customHeight="1">
      <c r="D248" s="143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R248" s="136"/>
      <c r="S248" s="136"/>
    </row>
    <row r="249" spans="4:19" ht="15.75" customHeight="1">
      <c r="D249" s="143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R249" s="136"/>
      <c r="S249" s="136"/>
    </row>
    <row r="250" spans="4:19" ht="15.75" customHeight="1">
      <c r="D250" s="143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R250" s="136"/>
      <c r="S250" s="136"/>
    </row>
    <row r="251" spans="4:19" ht="15.75" customHeight="1">
      <c r="D251" s="143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R251" s="136"/>
      <c r="S251" s="136"/>
    </row>
    <row r="252" spans="4:19" ht="15.75" customHeight="1">
      <c r="D252" s="143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R252" s="136"/>
      <c r="S252" s="136"/>
    </row>
    <row r="253" spans="4:19" ht="15.75" customHeight="1">
      <c r="D253" s="143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R253" s="136"/>
      <c r="S253" s="136"/>
    </row>
    <row r="254" spans="4:19" ht="15.75" customHeight="1">
      <c r="D254" s="143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R254" s="136"/>
      <c r="S254" s="136"/>
    </row>
    <row r="255" spans="4:19" ht="15.75" customHeight="1">
      <c r="D255" s="143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R255" s="136"/>
      <c r="S255" s="136"/>
    </row>
    <row r="256" spans="4:19" ht="15.75" customHeight="1">
      <c r="D256" s="143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R256" s="136"/>
      <c r="S256" s="136"/>
    </row>
    <row r="257" spans="4:19" ht="15.75" customHeight="1">
      <c r="D257" s="143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R257" s="136"/>
      <c r="S257" s="136"/>
    </row>
    <row r="258" spans="4:19" ht="15.75" customHeight="1">
      <c r="D258" s="143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R258" s="136"/>
      <c r="S258" s="136"/>
    </row>
    <row r="259" spans="4:19" ht="15.75" customHeight="1">
      <c r="D259" s="143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R259" s="136"/>
      <c r="S259" s="136"/>
    </row>
    <row r="260" spans="4:19" ht="15.75" customHeight="1">
      <c r="D260" s="143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R260" s="136"/>
      <c r="S260" s="136"/>
    </row>
    <row r="261" spans="4:19" ht="15.75" customHeight="1">
      <c r="D261" s="143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R261" s="136"/>
      <c r="S261" s="136"/>
    </row>
    <row r="262" spans="4:19" ht="15.75" customHeight="1">
      <c r="D262" s="143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R262" s="136"/>
      <c r="S262" s="136"/>
    </row>
    <row r="263" spans="4:19" ht="15.75" customHeight="1">
      <c r="D263" s="143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R263" s="136"/>
      <c r="S263" s="136"/>
    </row>
    <row r="264" spans="4:19" ht="15.75" customHeight="1">
      <c r="D264" s="143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R264" s="136"/>
      <c r="S264" s="136"/>
    </row>
    <row r="265" spans="4:19" ht="15.75" customHeight="1">
      <c r="D265" s="143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R265" s="136"/>
      <c r="S265" s="136"/>
    </row>
    <row r="266" spans="4:19" ht="15.75" customHeight="1">
      <c r="D266" s="143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R266" s="136"/>
      <c r="S266" s="136"/>
    </row>
    <row r="267" spans="4:19" ht="15.75" customHeight="1">
      <c r="D267" s="143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R267" s="136"/>
      <c r="S267" s="136"/>
    </row>
    <row r="268" spans="4:19" ht="15.75" customHeight="1">
      <c r="D268" s="143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R268" s="136"/>
      <c r="S268" s="136"/>
    </row>
    <row r="269" spans="4:19" ht="15.75" customHeight="1">
      <c r="D269" s="143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R269" s="136"/>
      <c r="S269" s="136"/>
    </row>
    <row r="270" spans="4:19" ht="15.75" customHeight="1">
      <c r="D270" s="143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R270" s="136"/>
      <c r="S270" s="136"/>
    </row>
    <row r="271" spans="4:19" ht="15.75" customHeight="1">
      <c r="D271" s="143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R271" s="136"/>
      <c r="S271" s="136"/>
    </row>
    <row r="272" spans="4:19" ht="15.75" customHeight="1">
      <c r="D272" s="143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R272" s="136"/>
      <c r="S272" s="136"/>
    </row>
    <row r="273" spans="4:19" ht="15.75" customHeight="1">
      <c r="D273" s="143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R273" s="136"/>
      <c r="S273" s="136"/>
    </row>
    <row r="274" spans="4:19" ht="15.75" customHeight="1">
      <c r="D274" s="143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R274" s="136"/>
      <c r="S274" s="136"/>
    </row>
    <row r="275" spans="4:19" ht="15.75" customHeight="1">
      <c r="D275" s="143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R275" s="136"/>
      <c r="S275" s="136"/>
    </row>
    <row r="276" spans="4:19" ht="15.75" customHeight="1">
      <c r="D276" s="143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R276" s="136"/>
      <c r="S276" s="136"/>
    </row>
    <row r="277" spans="4:19" ht="15.75" customHeight="1">
      <c r="D277" s="143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R277" s="136"/>
      <c r="S277" s="136"/>
    </row>
    <row r="278" spans="4:19" ht="15.75" customHeight="1">
      <c r="D278" s="143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R278" s="136"/>
      <c r="S278" s="136"/>
    </row>
    <row r="279" spans="4:19" ht="15.75" customHeight="1">
      <c r="D279" s="143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R279" s="136"/>
      <c r="S279" s="136"/>
    </row>
    <row r="280" spans="4:19" ht="15.75" customHeight="1">
      <c r="D280" s="143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R280" s="136"/>
      <c r="S280" s="136"/>
    </row>
    <row r="281" spans="4:19" ht="15.75" customHeight="1">
      <c r="D281" s="143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R281" s="136"/>
      <c r="S281" s="136"/>
    </row>
    <row r="282" spans="4:19" ht="15.75" customHeight="1">
      <c r="D282" s="143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R282" s="136"/>
      <c r="S282" s="136"/>
    </row>
    <row r="283" spans="4:19" ht="15.75" customHeight="1">
      <c r="D283" s="143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R283" s="136"/>
      <c r="S283" s="136"/>
    </row>
    <row r="284" spans="4:19" ht="15.75" customHeight="1">
      <c r="D284" s="143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R284" s="136"/>
      <c r="S284" s="136"/>
    </row>
    <row r="285" spans="4:19" ht="15.75" customHeight="1">
      <c r="D285" s="143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R285" s="136"/>
      <c r="S285" s="136"/>
    </row>
    <row r="286" spans="4:19" ht="15.75" customHeight="1">
      <c r="D286" s="143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R286" s="136"/>
      <c r="S286" s="136"/>
    </row>
    <row r="287" spans="4:19" ht="15.75" customHeight="1">
      <c r="D287" s="143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R287" s="136"/>
      <c r="S287" s="136"/>
    </row>
    <row r="288" spans="4:19" ht="15.75" customHeight="1">
      <c r="D288" s="143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R288" s="136"/>
      <c r="S288" s="136"/>
    </row>
    <row r="289" spans="4:19" ht="15.75" customHeight="1">
      <c r="D289" s="143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R289" s="136"/>
      <c r="S289" s="136"/>
    </row>
    <row r="290" spans="4:19" ht="15.75" customHeight="1">
      <c r="D290" s="143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R290" s="136"/>
      <c r="S290" s="136"/>
    </row>
    <row r="291" spans="4:19" ht="15.75" customHeight="1">
      <c r="D291" s="143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R291" s="136"/>
      <c r="S291" s="136"/>
    </row>
    <row r="292" spans="4:19" ht="15.75" customHeight="1">
      <c r="D292" s="143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R292" s="136"/>
      <c r="S292" s="136"/>
    </row>
    <row r="293" spans="4:19" ht="15.75" customHeight="1">
      <c r="D293" s="143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R293" s="136"/>
      <c r="S293" s="136"/>
    </row>
    <row r="294" spans="4:19" ht="15.75" customHeight="1">
      <c r="D294" s="143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R294" s="136"/>
      <c r="S294" s="136"/>
    </row>
    <row r="295" spans="4:19" ht="15.75" customHeight="1">
      <c r="D295" s="143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R295" s="136"/>
      <c r="S295" s="136"/>
    </row>
    <row r="296" spans="4:19" ht="15.75" customHeight="1">
      <c r="D296" s="143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R296" s="136"/>
      <c r="S296" s="136"/>
    </row>
    <row r="297" spans="4:19" ht="15.75" customHeight="1">
      <c r="D297" s="143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R297" s="136"/>
      <c r="S297" s="136"/>
    </row>
    <row r="298" spans="4:19" ht="15.75" customHeight="1">
      <c r="D298" s="143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R298" s="136"/>
      <c r="S298" s="136"/>
    </row>
    <row r="299" spans="4:19" ht="15.75" customHeight="1">
      <c r="D299" s="143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R299" s="136"/>
      <c r="S299" s="136"/>
    </row>
    <row r="300" spans="4:19" ht="15.75" customHeight="1">
      <c r="D300" s="143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R300" s="136"/>
      <c r="S300" s="136"/>
    </row>
    <row r="301" spans="4:19" ht="15.75" customHeight="1">
      <c r="D301" s="143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R301" s="136"/>
      <c r="S301" s="136"/>
    </row>
    <row r="302" spans="4:19" ht="15.75" customHeight="1">
      <c r="D302" s="143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R302" s="136"/>
      <c r="S302" s="136"/>
    </row>
    <row r="303" spans="4:19" ht="15.75" customHeight="1">
      <c r="D303" s="143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R303" s="136"/>
      <c r="S303" s="136"/>
    </row>
    <row r="304" spans="4:19" ht="15.75" customHeight="1">
      <c r="D304" s="143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R304" s="136"/>
      <c r="S304" s="136"/>
    </row>
    <row r="305" spans="4:19" ht="15.75" customHeight="1">
      <c r="D305" s="143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R305" s="136"/>
      <c r="S305" s="136"/>
    </row>
    <row r="306" spans="4:19" ht="15.75" customHeight="1">
      <c r="D306" s="143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R306" s="136"/>
      <c r="S306" s="136"/>
    </row>
    <row r="307" spans="4:19" ht="15.75" customHeight="1">
      <c r="D307" s="143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R307" s="136"/>
      <c r="S307" s="136"/>
    </row>
    <row r="308" spans="4:19" ht="15.75" customHeight="1">
      <c r="D308" s="143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R308" s="136"/>
      <c r="S308" s="136"/>
    </row>
    <row r="309" spans="4:19" ht="15.75" customHeight="1">
      <c r="D309" s="143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R309" s="136"/>
      <c r="S309" s="136"/>
    </row>
    <row r="310" spans="4:19" ht="15.75" customHeight="1">
      <c r="D310" s="143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R310" s="136"/>
      <c r="S310" s="136"/>
    </row>
    <row r="311" spans="4:19" ht="15.75" customHeight="1">
      <c r="D311" s="143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R311" s="136"/>
      <c r="S311" s="136"/>
    </row>
    <row r="312" spans="4:19" ht="15.75" customHeight="1">
      <c r="D312" s="143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R312" s="136"/>
      <c r="S312" s="136"/>
    </row>
    <row r="313" spans="4:19" ht="15.75" customHeight="1">
      <c r="D313" s="143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R313" s="136"/>
      <c r="S313" s="136"/>
    </row>
    <row r="314" spans="4:19" ht="15.75" customHeight="1">
      <c r="D314" s="143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R314" s="136"/>
      <c r="S314" s="136"/>
    </row>
    <row r="315" spans="4:19" ht="15.75" customHeight="1">
      <c r="D315" s="143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R315" s="136"/>
      <c r="S315" s="136"/>
    </row>
    <row r="316" spans="4:19" ht="15.75" customHeight="1">
      <c r="D316" s="143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R316" s="136"/>
      <c r="S316" s="136"/>
    </row>
    <row r="317" spans="4:19" ht="15.75" customHeight="1">
      <c r="D317" s="143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R317" s="136"/>
      <c r="S317" s="136"/>
    </row>
    <row r="318" spans="4:19" ht="15.75" customHeight="1">
      <c r="D318" s="143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R318" s="136"/>
      <c r="S318" s="136"/>
    </row>
    <row r="319" spans="4:19" ht="15.75" customHeight="1">
      <c r="D319" s="143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R319" s="136"/>
      <c r="S319" s="136"/>
    </row>
    <row r="320" spans="4:19" ht="15.75" customHeight="1">
      <c r="D320" s="143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R320" s="136"/>
      <c r="S320" s="136"/>
    </row>
    <row r="321" spans="4:19" ht="15.75" customHeight="1">
      <c r="D321" s="143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R321" s="136"/>
      <c r="S321" s="136"/>
    </row>
    <row r="322" spans="4:19" ht="15.75" customHeight="1">
      <c r="D322" s="143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R322" s="136"/>
      <c r="S322" s="136"/>
    </row>
    <row r="323" spans="4:19" ht="15.75" customHeight="1">
      <c r="D323" s="143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R323" s="136"/>
      <c r="S323" s="136"/>
    </row>
    <row r="324" spans="4:19" ht="15.75" customHeight="1">
      <c r="D324" s="143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R324" s="136"/>
      <c r="S324" s="136"/>
    </row>
    <row r="325" spans="4:19" ht="15.75" customHeight="1">
      <c r="D325" s="143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R325" s="136"/>
      <c r="S325" s="136"/>
    </row>
    <row r="326" spans="4:19" ht="15.75" customHeight="1">
      <c r="D326" s="143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R326" s="136"/>
      <c r="S326" s="136"/>
    </row>
    <row r="327" spans="4:19" ht="15.75" customHeight="1">
      <c r="D327" s="143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R327" s="136"/>
      <c r="S327" s="136"/>
    </row>
    <row r="328" spans="4:19" ht="15.75" customHeight="1">
      <c r="D328" s="143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R328" s="136"/>
      <c r="S328" s="136"/>
    </row>
    <row r="329" spans="4:19" ht="15.75" customHeight="1">
      <c r="D329" s="143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R329" s="136"/>
      <c r="S329" s="136"/>
    </row>
    <row r="330" spans="4:19" ht="15.75" customHeight="1">
      <c r="D330" s="143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R330" s="136"/>
      <c r="S330" s="136"/>
    </row>
    <row r="331" spans="4:19" ht="15.75" customHeight="1">
      <c r="D331" s="143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R331" s="136"/>
      <c r="S331" s="136"/>
    </row>
    <row r="332" spans="4:19" ht="15.75" customHeight="1">
      <c r="D332" s="143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R332" s="136"/>
      <c r="S332" s="136"/>
    </row>
    <row r="333" spans="4:19" ht="15.75" customHeight="1">
      <c r="D333" s="143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R333" s="136"/>
      <c r="S333" s="136"/>
    </row>
    <row r="334" spans="4:19" ht="15.75" customHeight="1">
      <c r="D334" s="143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R334" s="136"/>
      <c r="S334" s="136"/>
    </row>
    <row r="335" spans="4:19" ht="15.75" customHeight="1">
      <c r="D335" s="143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R335" s="136"/>
      <c r="S335" s="136"/>
    </row>
    <row r="336" spans="4:19" ht="15.75" customHeight="1">
      <c r="D336" s="143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R336" s="136"/>
      <c r="S336" s="136"/>
    </row>
    <row r="337" spans="4:19" ht="15.75" customHeight="1">
      <c r="D337" s="143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R337" s="136"/>
      <c r="S337" s="136"/>
    </row>
    <row r="338" spans="4:19" ht="15.75" customHeight="1">
      <c r="D338" s="143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R338" s="136"/>
      <c r="S338" s="136"/>
    </row>
    <row r="339" spans="4:19" ht="15.75" customHeight="1">
      <c r="D339" s="143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R339" s="136"/>
      <c r="S339" s="136"/>
    </row>
    <row r="340" spans="4:19" ht="15.75" customHeight="1">
      <c r="D340" s="143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R340" s="136"/>
      <c r="S340" s="136"/>
    </row>
    <row r="341" spans="4:19" ht="15.75" customHeight="1">
      <c r="D341" s="143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R341" s="136"/>
      <c r="S341" s="136"/>
    </row>
    <row r="342" spans="4:19" ht="15.75" customHeight="1">
      <c r="D342" s="143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R342" s="136"/>
      <c r="S342" s="136"/>
    </row>
    <row r="343" spans="4:19" ht="15.75" customHeight="1">
      <c r="D343" s="143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R343" s="136"/>
      <c r="S343" s="136"/>
    </row>
    <row r="344" spans="4:19" ht="15.75" customHeight="1">
      <c r="D344" s="143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R344" s="136"/>
      <c r="S344" s="136"/>
    </row>
    <row r="345" spans="4:19" ht="15.75" customHeight="1">
      <c r="D345" s="143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R345" s="136"/>
      <c r="S345" s="136"/>
    </row>
    <row r="346" spans="4:19" ht="15.75" customHeight="1">
      <c r="D346" s="143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R346" s="136"/>
      <c r="S346" s="136"/>
    </row>
    <row r="347" spans="4:19" ht="15.75" customHeight="1">
      <c r="D347" s="143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R347" s="136"/>
      <c r="S347" s="136"/>
    </row>
    <row r="348" spans="4:19" ht="15.75" customHeight="1">
      <c r="D348" s="143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R348" s="136"/>
      <c r="S348" s="136"/>
    </row>
    <row r="349" spans="4:19" ht="15.75" customHeight="1">
      <c r="D349" s="143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R349" s="136"/>
      <c r="S349" s="136"/>
    </row>
    <row r="350" spans="4:19" ht="15.75" customHeight="1">
      <c r="D350" s="143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R350" s="136"/>
      <c r="S350" s="136"/>
    </row>
    <row r="351" spans="4:19" ht="15.75" customHeight="1">
      <c r="D351" s="143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R351" s="136"/>
      <c r="S351" s="136"/>
    </row>
    <row r="352" spans="4:19" ht="15.75" customHeight="1">
      <c r="D352" s="143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R352" s="136"/>
      <c r="S352" s="136"/>
    </row>
    <row r="353" spans="4:19" ht="15.75" customHeight="1">
      <c r="D353" s="143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R353" s="136"/>
      <c r="S353" s="136"/>
    </row>
    <row r="354" spans="4:19" ht="15.75" customHeight="1">
      <c r="D354" s="143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R354" s="136"/>
      <c r="S354" s="136"/>
    </row>
    <row r="355" spans="4:19" ht="15.75" customHeight="1">
      <c r="D355" s="143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R355" s="136"/>
      <c r="S355" s="136"/>
    </row>
    <row r="356" spans="4:19" ht="15.75" customHeight="1">
      <c r="D356" s="143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R356" s="136"/>
      <c r="S356" s="136"/>
    </row>
    <row r="357" spans="4:19" ht="15.75" customHeight="1">
      <c r="D357" s="143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R357" s="136"/>
      <c r="S357" s="136"/>
    </row>
    <row r="358" spans="4:19" ht="15.75" customHeight="1">
      <c r="D358" s="143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R358" s="136"/>
      <c r="S358" s="136"/>
    </row>
    <row r="359" spans="4:19" ht="15.75" customHeight="1">
      <c r="D359" s="143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R359" s="136"/>
      <c r="S359" s="136"/>
    </row>
    <row r="360" spans="4:19" ht="15.75" customHeight="1">
      <c r="D360" s="143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R360" s="136"/>
      <c r="S360" s="136"/>
    </row>
    <row r="361" spans="4:19" ht="15.75" customHeight="1">
      <c r="D361" s="143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R361" s="136"/>
      <c r="S361" s="136"/>
    </row>
    <row r="362" spans="4:19" ht="15.75" customHeight="1">
      <c r="D362" s="143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R362" s="136"/>
      <c r="S362" s="136"/>
    </row>
    <row r="363" spans="4:19" ht="15.75" customHeight="1">
      <c r="D363" s="143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R363" s="136"/>
      <c r="S363" s="136"/>
    </row>
    <row r="364" spans="4:19" ht="15.75" customHeight="1">
      <c r="D364" s="143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R364" s="136"/>
      <c r="S364" s="136"/>
    </row>
    <row r="365" spans="4:19" ht="15.75" customHeight="1">
      <c r="D365" s="143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R365" s="136"/>
      <c r="S365" s="136"/>
    </row>
    <row r="366" spans="4:19" ht="15.75" customHeight="1">
      <c r="D366" s="143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R366" s="136"/>
      <c r="S366" s="136"/>
    </row>
    <row r="367" spans="4:19" ht="15.75" customHeight="1">
      <c r="D367" s="143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R367" s="136"/>
      <c r="S367" s="136"/>
    </row>
    <row r="368" spans="4:19" ht="15.75" customHeight="1">
      <c r="D368" s="143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R368" s="136"/>
      <c r="S368" s="136"/>
    </row>
    <row r="369" spans="4:19" ht="15.75" customHeight="1">
      <c r="D369" s="143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R369" s="136"/>
      <c r="S369" s="136"/>
    </row>
    <row r="370" spans="4:19" ht="15.75" customHeight="1">
      <c r="D370" s="143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R370" s="136"/>
      <c r="S370" s="136"/>
    </row>
    <row r="371" spans="4:19" ht="15.75" customHeight="1">
      <c r="D371" s="143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R371" s="136"/>
      <c r="S371" s="136"/>
    </row>
    <row r="372" spans="4:19" ht="15.75" customHeight="1">
      <c r="D372" s="143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R372" s="136"/>
      <c r="S372" s="136"/>
    </row>
    <row r="373" spans="4:19" ht="15.75" customHeight="1">
      <c r="D373" s="143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R373" s="136"/>
      <c r="S373" s="136"/>
    </row>
    <row r="374" spans="4:19" ht="15.75" customHeight="1">
      <c r="D374" s="143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R374" s="136"/>
      <c r="S374" s="136"/>
    </row>
    <row r="375" spans="4:19" ht="15.75" customHeight="1">
      <c r="D375" s="143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R375" s="136"/>
      <c r="S375" s="136"/>
    </row>
    <row r="376" spans="4:19" ht="15.75" customHeight="1">
      <c r="D376" s="143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R376" s="136"/>
      <c r="S376" s="136"/>
    </row>
    <row r="377" spans="4:19" ht="15.75" customHeight="1">
      <c r="D377" s="143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R377" s="136"/>
      <c r="S377" s="136"/>
    </row>
    <row r="378" spans="4:19" ht="15.75" customHeight="1">
      <c r="D378" s="143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R378" s="136"/>
      <c r="S378" s="136"/>
    </row>
    <row r="379" spans="4:19" ht="15.75" customHeight="1">
      <c r="D379" s="143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R379" s="136"/>
      <c r="S379" s="136"/>
    </row>
    <row r="380" spans="4:19" ht="15.75" customHeight="1">
      <c r="D380" s="143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R380" s="136"/>
      <c r="S380" s="136"/>
    </row>
    <row r="381" spans="4:19" ht="15.75" customHeight="1">
      <c r="D381" s="143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R381" s="136"/>
      <c r="S381" s="136"/>
    </row>
    <row r="382" spans="4:19" ht="15.75" customHeight="1">
      <c r="D382" s="143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R382" s="136"/>
      <c r="S382" s="136"/>
    </row>
    <row r="383" spans="4:19" ht="15.75" customHeight="1">
      <c r="D383" s="143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R383" s="136"/>
      <c r="S383" s="136"/>
    </row>
    <row r="384" spans="4:19" ht="15.75" customHeight="1">
      <c r="D384" s="143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R384" s="136"/>
      <c r="S384" s="136"/>
    </row>
    <row r="385" spans="4:19" ht="15.75" customHeight="1">
      <c r="D385" s="143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R385" s="136"/>
      <c r="S385" s="136"/>
    </row>
    <row r="386" spans="4:19" ht="15.75" customHeight="1">
      <c r="D386" s="143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R386" s="136"/>
      <c r="S386" s="136"/>
    </row>
    <row r="387" spans="4:19" ht="15.75" customHeight="1">
      <c r="D387" s="143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R387" s="136"/>
      <c r="S387" s="136"/>
    </row>
    <row r="388" spans="4:19" ht="15.75" customHeight="1">
      <c r="D388" s="143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R388" s="136"/>
      <c r="S388" s="136"/>
    </row>
    <row r="389" spans="4:19" ht="15.75" customHeight="1">
      <c r="D389" s="143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R389" s="136"/>
      <c r="S389" s="136"/>
    </row>
    <row r="390" spans="4:19" ht="15.75" customHeight="1">
      <c r="D390" s="143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R390" s="136"/>
      <c r="S390" s="136"/>
    </row>
    <row r="391" spans="4:19" ht="15.75" customHeight="1">
      <c r="D391" s="143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R391" s="136"/>
      <c r="S391" s="136"/>
    </row>
    <row r="392" spans="4:19" ht="15.75" customHeight="1">
      <c r="D392" s="143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R392" s="136"/>
      <c r="S392" s="136"/>
    </row>
    <row r="393" spans="4:19" ht="15.75" customHeight="1">
      <c r="D393" s="143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R393" s="136"/>
      <c r="S393" s="136"/>
    </row>
    <row r="394" spans="4:19" ht="15.75" customHeight="1">
      <c r="D394" s="143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R394" s="136"/>
      <c r="S394" s="136"/>
    </row>
    <row r="395" spans="4:19" ht="15.75" customHeight="1">
      <c r="D395" s="143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R395" s="136"/>
      <c r="S395" s="136"/>
    </row>
    <row r="396" spans="4:19" ht="15.75" customHeight="1">
      <c r="D396" s="143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R396" s="136"/>
      <c r="S396" s="136"/>
    </row>
    <row r="397" spans="4:19" ht="15.75" customHeight="1">
      <c r="D397" s="143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R397" s="136"/>
      <c r="S397" s="136"/>
    </row>
    <row r="398" spans="4:19" ht="15.75" customHeight="1">
      <c r="D398" s="143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R398" s="136"/>
      <c r="S398" s="136"/>
    </row>
    <row r="399" spans="4:19" ht="15.75" customHeight="1">
      <c r="D399" s="143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R399" s="136"/>
      <c r="S399" s="136"/>
    </row>
    <row r="400" spans="4:19" ht="15.75" customHeight="1">
      <c r="D400" s="143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R400" s="136"/>
      <c r="S400" s="136"/>
    </row>
    <row r="401" spans="4:19" ht="15.75" customHeight="1">
      <c r="D401" s="143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R401" s="136"/>
      <c r="S401" s="136"/>
    </row>
    <row r="402" spans="4:19" ht="15.75" customHeight="1">
      <c r="D402" s="143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R402" s="136"/>
      <c r="S402" s="136"/>
    </row>
    <row r="403" spans="4:19" ht="15.75" customHeight="1">
      <c r="D403" s="143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R403" s="136"/>
      <c r="S403" s="136"/>
    </row>
    <row r="404" spans="4:19" ht="15.75" customHeight="1">
      <c r="D404" s="143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R404" s="136"/>
      <c r="S404" s="136"/>
    </row>
    <row r="405" spans="4:19" ht="15.75" customHeight="1">
      <c r="D405" s="143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R405" s="136"/>
      <c r="S405" s="136"/>
    </row>
    <row r="406" spans="4:19" ht="15.75" customHeight="1">
      <c r="D406" s="143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R406" s="136"/>
      <c r="S406" s="136"/>
    </row>
    <row r="407" spans="4:19" ht="15.75" customHeight="1">
      <c r="D407" s="143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R407" s="136"/>
      <c r="S407" s="136"/>
    </row>
    <row r="408" spans="4:19" ht="15.75" customHeight="1">
      <c r="D408" s="143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R408" s="136"/>
      <c r="S408" s="136"/>
    </row>
    <row r="409" spans="4:19" ht="15.75" customHeight="1">
      <c r="D409" s="143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R409" s="136"/>
      <c r="S409" s="136"/>
    </row>
    <row r="410" spans="4:19" ht="15.75" customHeight="1">
      <c r="D410" s="143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R410" s="136"/>
      <c r="S410" s="136"/>
    </row>
    <row r="411" spans="4:19" ht="15.75" customHeight="1">
      <c r="D411" s="143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R411" s="136"/>
      <c r="S411" s="136"/>
    </row>
    <row r="412" spans="4:19" ht="15.75" customHeight="1">
      <c r="D412" s="143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R412" s="136"/>
      <c r="S412" s="136"/>
    </row>
    <row r="413" spans="4:19" ht="15.75" customHeight="1">
      <c r="D413" s="143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R413" s="136"/>
      <c r="S413" s="136"/>
    </row>
    <row r="414" spans="4:19" ht="15.75" customHeight="1">
      <c r="D414" s="143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R414" s="136"/>
      <c r="S414" s="136"/>
    </row>
    <row r="415" spans="4:19" ht="15.75" customHeight="1">
      <c r="D415" s="143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R415" s="136"/>
      <c r="S415" s="136"/>
    </row>
    <row r="416" spans="4:19" ht="15.75" customHeight="1">
      <c r="D416" s="143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R416" s="136"/>
      <c r="S416" s="136"/>
    </row>
    <row r="417" spans="4:19" ht="15.75" customHeight="1">
      <c r="D417" s="143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R417" s="136"/>
      <c r="S417" s="136"/>
    </row>
    <row r="418" spans="4:19" ht="15.75" customHeight="1">
      <c r="D418" s="143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R418" s="136"/>
      <c r="S418" s="136"/>
    </row>
    <row r="419" spans="4:19" ht="15.75" customHeight="1">
      <c r="D419" s="143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R419" s="136"/>
      <c r="S419" s="136"/>
    </row>
    <row r="420" spans="4:19" ht="15.75" customHeight="1">
      <c r="D420" s="143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R420" s="136"/>
      <c r="S420" s="136"/>
    </row>
    <row r="421" spans="4:19" ht="15.75" customHeight="1">
      <c r="D421" s="143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R421" s="136"/>
      <c r="S421" s="136"/>
    </row>
    <row r="422" spans="4:19" ht="15.75" customHeight="1">
      <c r="D422" s="143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R422" s="136"/>
      <c r="S422" s="136"/>
    </row>
    <row r="423" spans="4:19" ht="15.75" customHeight="1">
      <c r="D423" s="143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R423" s="136"/>
      <c r="S423" s="136"/>
    </row>
    <row r="424" spans="4:19" ht="15.75" customHeight="1">
      <c r="D424" s="143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R424" s="136"/>
      <c r="S424" s="136"/>
    </row>
    <row r="425" spans="4:19" ht="15.75" customHeight="1">
      <c r="D425" s="143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R425" s="136"/>
      <c r="S425" s="136"/>
    </row>
    <row r="426" spans="4:19" ht="15.75" customHeight="1">
      <c r="D426" s="143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R426" s="136"/>
      <c r="S426" s="136"/>
    </row>
    <row r="427" spans="4:19" ht="15.75" customHeight="1">
      <c r="D427" s="143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R427" s="136"/>
      <c r="S427" s="136"/>
    </row>
    <row r="428" spans="4:19" ht="15.75" customHeight="1">
      <c r="D428" s="143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R428" s="136"/>
      <c r="S428" s="136"/>
    </row>
    <row r="429" spans="4:19" ht="15.75" customHeight="1">
      <c r="D429" s="143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R429" s="136"/>
      <c r="S429" s="136"/>
    </row>
    <row r="430" spans="4:19" ht="15.75" customHeight="1">
      <c r="D430" s="143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R430" s="136"/>
      <c r="S430" s="136"/>
    </row>
    <row r="431" spans="4:19" ht="15.75" customHeight="1">
      <c r="D431" s="143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R431" s="136"/>
      <c r="S431" s="136"/>
    </row>
  </sheetData>
  <sheetProtection algorithmName="SHA-512" hashValue="GGyJbqWiBSURz4JAZPJdNk+DPAXqNnEhMzxzm1i5zaMMj44kth3sxhH5hTt2dvqIJos3v0juq6h57tDntr8spg==" saltValue="KR3RJyExEc1zxvPW3DCnLQ==" spinCount="100000" sheet="1" objects="1" scenarios="1"/>
  <mergeCells count="57">
    <mergeCell ref="B4:R5"/>
    <mergeCell ref="B7:R7"/>
    <mergeCell ref="B8:C8"/>
    <mergeCell ref="D8:M8"/>
    <mergeCell ref="N8:R8"/>
    <mergeCell ref="B9:C9"/>
    <mergeCell ref="D9:M9"/>
    <mergeCell ref="N9:R16"/>
    <mergeCell ref="B10:C10"/>
    <mergeCell ref="D10:H10"/>
    <mergeCell ref="I10:M10"/>
    <mergeCell ref="B11:C11"/>
    <mergeCell ref="D11:H11"/>
    <mergeCell ref="I11:M11"/>
    <mergeCell ref="B12:C12"/>
    <mergeCell ref="D12:H12"/>
    <mergeCell ref="I12:M12"/>
    <mergeCell ref="B13:C13"/>
    <mergeCell ref="D13:H13"/>
    <mergeCell ref="I13:M13"/>
    <mergeCell ref="B14:C14"/>
    <mergeCell ref="D14:H14"/>
    <mergeCell ref="I14:M14"/>
    <mergeCell ref="B15:C15"/>
    <mergeCell ref="D15:H15"/>
    <mergeCell ref="I15:M15"/>
    <mergeCell ref="B16:C16"/>
    <mergeCell ref="D16:H16"/>
    <mergeCell ref="I16:M16"/>
    <mergeCell ref="B19:R19"/>
    <mergeCell ref="B20:C20"/>
    <mergeCell ref="D20:M20"/>
    <mergeCell ref="N20:R20"/>
    <mergeCell ref="B21:C21"/>
    <mergeCell ref="D21:M21"/>
    <mergeCell ref="N21:R28"/>
    <mergeCell ref="B22:C22"/>
    <mergeCell ref="D22:H22"/>
    <mergeCell ref="I22:M22"/>
    <mergeCell ref="B23:C23"/>
    <mergeCell ref="D23:H23"/>
    <mergeCell ref="I23:M23"/>
    <mergeCell ref="B24:C24"/>
    <mergeCell ref="D24:H24"/>
    <mergeCell ref="I24:M24"/>
    <mergeCell ref="B25:C25"/>
    <mergeCell ref="D25:H25"/>
    <mergeCell ref="I25:M25"/>
    <mergeCell ref="B26:C26"/>
    <mergeCell ref="B28:C28"/>
    <mergeCell ref="D28:H28"/>
    <mergeCell ref="I28:M28"/>
    <mergeCell ref="D26:H26"/>
    <mergeCell ref="I26:M26"/>
    <mergeCell ref="B27:C27"/>
    <mergeCell ref="D27:H27"/>
    <mergeCell ref="I27:M27"/>
  </mergeCells>
  <phoneticPr fontId="3" type="noConversion"/>
  <pageMargins left="0.82677165354330717" right="0.27559055118110237" top="0.59055118110236227" bottom="0" header="0.31496062992125984" footer="0"/>
  <pageSetup scale="83" orientation="portrait" horizontalDpi="2400" verticalDpi="2400" r:id="rId1"/>
  <headerFooter alignWithMargins="0">
    <oddHeader xml:space="preserve">&amp;C&amp;11INSTITUTO SUPERIOR TÉCNICO —  BALANÇO SOCIAL DE 2018
</oddHeader>
  </headerFooter>
  <picture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9DE0"/>
    <pageSetUpPr autoPageBreaks="0" fitToPage="1"/>
  </sheetPr>
  <dimension ref="A2:CN890"/>
  <sheetViews>
    <sheetView showGridLines="0" showRowColHeaders="0" zoomScale="90" zoomScaleNormal="90" workbookViewId="0">
      <selection activeCell="H38" sqref="H38"/>
    </sheetView>
  </sheetViews>
  <sheetFormatPr defaultColWidth="9.109375" defaultRowHeight="15.75" customHeight="1"/>
  <cols>
    <col min="1" max="1" width="3.33203125" style="136" customWidth="1"/>
    <col min="2" max="2" width="4.33203125" style="96" customWidth="1"/>
    <col min="3" max="3" width="36.21875" style="96" customWidth="1"/>
    <col min="4" max="5" width="14.88671875" style="96" customWidth="1"/>
    <col min="6" max="6" width="12.88671875" style="96" customWidth="1"/>
    <col min="7" max="7" width="5.21875" style="96" customWidth="1"/>
    <col min="8" max="8" width="12.88671875" style="96" customWidth="1"/>
    <col min="9" max="14" width="6.33203125" style="96" customWidth="1"/>
    <col min="15" max="15" width="7.33203125" style="96" customWidth="1"/>
    <col min="16" max="16" width="2.88671875" style="136" customWidth="1"/>
    <col min="17" max="18" width="4.33203125" style="13" customWidth="1"/>
    <col min="19" max="92" width="9.109375" style="136"/>
    <col min="93" max="16384" width="9.109375" style="13"/>
  </cols>
  <sheetData>
    <row r="2" spans="1:92" ht="15.75" customHeight="1">
      <c r="B2" s="184" t="s">
        <v>345</v>
      </c>
      <c r="C2" s="184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</row>
    <row r="3" spans="1:92" ht="15.75" customHeight="1">
      <c r="B3" s="136"/>
      <c r="C3" s="136"/>
      <c r="D3" s="136"/>
      <c r="E3" s="136"/>
      <c r="F3" s="136"/>
      <c r="G3" s="137"/>
      <c r="H3" s="136"/>
      <c r="I3" s="136"/>
      <c r="J3" s="101"/>
      <c r="K3" s="101"/>
      <c r="L3" s="101"/>
      <c r="M3" s="101"/>
      <c r="N3" s="101"/>
      <c r="O3" s="101"/>
      <c r="P3" s="101"/>
      <c r="Q3" s="101"/>
      <c r="R3" s="136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</row>
    <row r="4" spans="1:92" s="9" customFormat="1" ht="15.75" customHeight="1">
      <c r="A4" s="101"/>
      <c r="B4" s="102" t="s">
        <v>346</v>
      </c>
      <c r="C4" s="102" t="s">
        <v>186</v>
      </c>
      <c r="D4" s="101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</row>
    <row r="5" spans="1:92" s="6" customFormat="1" ht="15.75" customHeight="1">
      <c r="A5" s="27"/>
      <c r="B5" s="27"/>
      <c r="C5" s="27"/>
      <c r="D5" s="27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</row>
    <row r="6" spans="1:92" s="6" customFormat="1" ht="15.75" customHeight="1">
      <c r="A6" s="27"/>
      <c r="B6" s="270" t="s">
        <v>210</v>
      </c>
      <c r="C6" s="270"/>
      <c r="D6" s="27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</row>
    <row r="7" spans="1:92" s="6" customFormat="1" ht="15.75" customHeight="1">
      <c r="A7" s="27"/>
      <c r="B7" s="157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</row>
    <row r="8" spans="1:92" s="6" customFormat="1" ht="15.75" customHeight="1">
      <c r="B8" s="157" t="s">
        <v>466</v>
      </c>
      <c r="C8" s="419" t="s">
        <v>209</v>
      </c>
      <c r="E8" s="106"/>
      <c r="F8" s="106"/>
      <c r="G8" s="10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</row>
    <row r="9" spans="1:92" s="6" customFormat="1" ht="15.75" customHeight="1">
      <c r="A9" s="27"/>
      <c r="B9" s="157"/>
      <c r="C9" s="270"/>
      <c r="D9" s="270"/>
      <c r="E9" s="106"/>
      <c r="F9" s="106"/>
      <c r="G9" s="10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</row>
    <row r="10" spans="1:92" s="6" customFormat="1" ht="20.100000000000001" customHeight="1">
      <c r="A10" s="27"/>
      <c r="B10" s="660" t="s">
        <v>465</v>
      </c>
      <c r="C10" s="661"/>
      <c r="D10" s="373" t="s">
        <v>187</v>
      </c>
      <c r="E10" s="373" t="s">
        <v>188</v>
      </c>
      <c r="F10" s="373" t="s">
        <v>189</v>
      </c>
      <c r="G10" s="27"/>
      <c r="H10" s="27"/>
      <c r="I10" s="189"/>
      <c r="J10" s="189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</row>
    <row r="11" spans="1:92" s="6" customFormat="1" ht="20.100000000000001" customHeight="1">
      <c r="A11" s="27"/>
      <c r="B11" s="654" t="s">
        <v>486</v>
      </c>
      <c r="C11" s="656"/>
      <c r="D11" s="221">
        <v>23</v>
      </c>
      <c r="E11" s="221">
        <v>4</v>
      </c>
      <c r="F11" s="374">
        <f>D11+E11</f>
        <v>27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</row>
    <row r="12" spans="1:92" s="6" customFormat="1" ht="20.100000000000001" customHeight="1">
      <c r="A12" s="27"/>
      <c r="B12" s="654" t="s">
        <v>470</v>
      </c>
      <c r="C12" s="656" t="s">
        <v>115</v>
      </c>
      <c r="D12" s="221">
        <v>106</v>
      </c>
      <c r="E12" s="221">
        <v>128</v>
      </c>
      <c r="F12" s="374">
        <f t="shared" ref="F12:F34" si="0">D12+E12</f>
        <v>234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</row>
    <row r="13" spans="1:92" s="6" customFormat="1" ht="20.100000000000001" customHeight="1">
      <c r="A13" s="27"/>
      <c r="B13" s="657" t="s">
        <v>417</v>
      </c>
      <c r="C13" s="656" t="s">
        <v>116</v>
      </c>
      <c r="D13" s="221">
        <v>65</v>
      </c>
      <c r="E13" s="221">
        <v>119</v>
      </c>
      <c r="F13" s="374">
        <f t="shared" si="0"/>
        <v>184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</row>
    <row r="14" spans="1:92" s="6" customFormat="1" ht="20.100000000000001" customHeight="1">
      <c r="A14" s="27"/>
      <c r="B14" s="654" t="s">
        <v>190</v>
      </c>
      <c r="C14" s="656" t="s">
        <v>0</v>
      </c>
      <c r="D14" s="221">
        <v>24</v>
      </c>
      <c r="E14" s="221">
        <v>52</v>
      </c>
      <c r="F14" s="374">
        <f t="shared" si="0"/>
        <v>76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</row>
    <row r="15" spans="1:92" s="6" customFormat="1" ht="20.100000000000001" customHeight="1">
      <c r="A15" s="27"/>
      <c r="B15" s="654" t="s">
        <v>191</v>
      </c>
      <c r="C15" s="656" t="s">
        <v>117</v>
      </c>
      <c r="D15" s="221">
        <v>11</v>
      </c>
      <c r="E15" s="221">
        <v>26</v>
      </c>
      <c r="F15" s="374">
        <f t="shared" si="0"/>
        <v>37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</row>
    <row r="16" spans="1:92" s="6" customFormat="1" ht="20.100000000000001" customHeight="1">
      <c r="A16" s="27"/>
      <c r="B16" s="654" t="s">
        <v>192</v>
      </c>
      <c r="C16" s="656"/>
      <c r="D16" s="221">
        <v>20</v>
      </c>
      <c r="E16" s="221">
        <v>33</v>
      </c>
      <c r="F16" s="374">
        <f t="shared" si="0"/>
        <v>53</v>
      </c>
      <c r="G16" s="272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</row>
    <row r="17" spans="1:75" s="6" customFormat="1" ht="20.100000000000001" customHeight="1">
      <c r="A17" s="27"/>
      <c r="B17" s="654" t="s">
        <v>193</v>
      </c>
      <c r="C17" s="656"/>
      <c r="D17" s="221">
        <v>20</v>
      </c>
      <c r="E17" s="221">
        <v>20</v>
      </c>
      <c r="F17" s="374">
        <f t="shared" si="0"/>
        <v>40</v>
      </c>
      <c r="G17" s="272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</row>
    <row r="18" spans="1:75" s="6" customFormat="1" ht="20.100000000000001" customHeight="1">
      <c r="A18" s="27"/>
      <c r="B18" s="654" t="s">
        <v>194</v>
      </c>
      <c r="C18" s="656"/>
      <c r="D18" s="221">
        <v>8</v>
      </c>
      <c r="E18" s="221">
        <v>6</v>
      </c>
      <c r="F18" s="374">
        <f t="shared" si="0"/>
        <v>14</v>
      </c>
      <c r="G18" s="272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</row>
    <row r="19" spans="1:75" s="6" customFormat="1" ht="20.100000000000001" customHeight="1">
      <c r="A19" s="27"/>
      <c r="B19" s="654" t="s">
        <v>195</v>
      </c>
      <c r="C19" s="656"/>
      <c r="D19" s="221">
        <v>9</v>
      </c>
      <c r="E19" s="221">
        <v>7</v>
      </c>
      <c r="F19" s="374">
        <f t="shared" si="0"/>
        <v>16</v>
      </c>
      <c r="G19" s="272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</row>
    <row r="20" spans="1:75" s="6" customFormat="1" ht="20.100000000000001" customHeight="1">
      <c r="A20" s="27"/>
      <c r="B20" s="654" t="s">
        <v>196</v>
      </c>
      <c r="C20" s="656"/>
      <c r="D20" s="221">
        <v>4</v>
      </c>
      <c r="E20" s="221">
        <v>1</v>
      </c>
      <c r="F20" s="374">
        <f t="shared" si="0"/>
        <v>5</v>
      </c>
      <c r="G20" s="272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</row>
    <row r="21" spans="1:75" s="6" customFormat="1" ht="20.100000000000001" customHeight="1">
      <c r="A21" s="27"/>
      <c r="B21" s="654" t="s">
        <v>197</v>
      </c>
      <c r="C21" s="656"/>
      <c r="D21" s="221">
        <v>107</v>
      </c>
      <c r="E21" s="221">
        <v>45</v>
      </c>
      <c r="F21" s="374">
        <f t="shared" si="0"/>
        <v>152</v>
      </c>
      <c r="G21" s="272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</row>
    <row r="22" spans="1:75" s="6" customFormat="1" ht="20.100000000000001" customHeight="1">
      <c r="A22" s="27"/>
      <c r="B22" s="654" t="s">
        <v>198</v>
      </c>
      <c r="C22" s="656"/>
      <c r="D22" s="221">
        <v>55</v>
      </c>
      <c r="E22" s="221">
        <v>27</v>
      </c>
      <c r="F22" s="374">
        <f t="shared" si="0"/>
        <v>82</v>
      </c>
      <c r="G22" s="272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</row>
    <row r="23" spans="1:75" s="6" customFormat="1" ht="20.100000000000001" customHeight="1">
      <c r="A23" s="27"/>
      <c r="B23" s="654" t="s">
        <v>199</v>
      </c>
      <c r="C23" s="656"/>
      <c r="D23" s="221">
        <v>17</v>
      </c>
      <c r="E23" s="221">
        <v>10</v>
      </c>
      <c r="F23" s="374">
        <f t="shared" si="0"/>
        <v>27</v>
      </c>
      <c r="G23" s="272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</row>
    <row r="24" spans="1:75" s="6" customFormat="1" ht="20.100000000000001" customHeight="1">
      <c r="A24" s="27"/>
      <c r="B24" s="654" t="s">
        <v>200</v>
      </c>
      <c r="C24" s="656"/>
      <c r="D24" s="221">
        <v>65</v>
      </c>
      <c r="E24" s="221">
        <v>24</v>
      </c>
      <c r="F24" s="374">
        <f t="shared" si="0"/>
        <v>89</v>
      </c>
      <c r="G24" s="272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</row>
    <row r="25" spans="1:75" s="6" customFormat="1" ht="20.100000000000001" customHeight="1">
      <c r="A25" s="27"/>
      <c r="B25" s="654" t="s">
        <v>201</v>
      </c>
      <c r="C25" s="656" t="s">
        <v>118</v>
      </c>
      <c r="D25" s="221">
        <v>100</v>
      </c>
      <c r="E25" s="221">
        <v>51</v>
      </c>
      <c r="F25" s="374">
        <f t="shared" si="0"/>
        <v>151</v>
      </c>
      <c r="G25" s="272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5" s="6" customFormat="1" ht="20.100000000000001" customHeight="1">
      <c r="A26" s="27"/>
      <c r="B26" s="654" t="s">
        <v>202</v>
      </c>
      <c r="C26" s="656" t="s">
        <v>119</v>
      </c>
      <c r="D26" s="221">
        <v>76</v>
      </c>
      <c r="E26" s="221">
        <v>19</v>
      </c>
      <c r="F26" s="374">
        <f t="shared" si="0"/>
        <v>95</v>
      </c>
      <c r="G26" s="272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</row>
    <row r="27" spans="1:75" s="6" customFormat="1" ht="20.100000000000001" customHeight="1">
      <c r="A27" s="27"/>
      <c r="B27" s="654" t="s">
        <v>203</v>
      </c>
      <c r="C27" s="656" t="s">
        <v>120</v>
      </c>
      <c r="D27" s="221">
        <v>41</v>
      </c>
      <c r="E27" s="221">
        <v>10</v>
      </c>
      <c r="F27" s="374">
        <f t="shared" si="0"/>
        <v>51</v>
      </c>
      <c r="G27" s="272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</row>
    <row r="28" spans="1:75" s="6" customFormat="1" ht="20.100000000000001" customHeight="1">
      <c r="A28" s="27"/>
      <c r="B28" s="654" t="s">
        <v>204</v>
      </c>
      <c r="C28" s="656"/>
      <c r="D28" s="221">
        <v>36</v>
      </c>
      <c r="E28" s="221">
        <v>9</v>
      </c>
      <c r="F28" s="374">
        <f t="shared" si="0"/>
        <v>45</v>
      </c>
      <c r="G28" s="272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</row>
    <row r="29" spans="1:75" s="6" customFormat="1" ht="20.100000000000001" customHeight="1">
      <c r="A29" s="27"/>
      <c r="B29" s="654" t="s">
        <v>205</v>
      </c>
      <c r="C29" s="656"/>
      <c r="D29" s="221">
        <v>17</v>
      </c>
      <c r="E29" s="221">
        <v>3</v>
      </c>
      <c r="F29" s="374">
        <f t="shared" si="0"/>
        <v>20</v>
      </c>
      <c r="G29" s="272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</row>
    <row r="30" spans="1:75" s="6" customFormat="1" ht="20.100000000000001" customHeight="1">
      <c r="A30" s="27"/>
      <c r="B30" s="654" t="s">
        <v>206</v>
      </c>
      <c r="C30" s="656"/>
      <c r="D30" s="221">
        <v>19</v>
      </c>
      <c r="E30" s="221">
        <v>3</v>
      </c>
      <c r="F30" s="374">
        <f t="shared" si="0"/>
        <v>22</v>
      </c>
      <c r="G30" s="274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5" s="6" customFormat="1" ht="20.100000000000001" customHeight="1">
      <c r="A31" s="273"/>
      <c r="B31" s="654" t="s">
        <v>207</v>
      </c>
      <c r="C31" s="656"/>
      <c r="D31" s="221">
        <v>0</v>
      </c>
      <c r="E31" s="221">
        <v>0</v>
      </c>
      <c r="F31" s="374">
        <f t="shared" si="0"/>
        <v>0</v>
      </c>
      <c r="G31" s="272"/>
      <c r="H31" s="273"/>
      <c r="I31" s="273"/>
      <c r="J31" s="273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</row>
    <row r="32" spans="1:75" s="6" customFormat="1" ht="20.100000000000001" customHeight="1">
      <c r="A32" s="27"/>
      <c r="B32" s="654" t="s">
        <v>208</v>
      </c>
      <c r="C32" s="656"/>
      <c r="D32" s="221">
        <v>0</v>
      </c>
      <c r="E32" s="221">
        <v>0</v>
      </c>
      <c r="F32" s="374">
        <f t="shared" si="0"/>
        <v>0</v>
      </c>
      <c r="G32" s="272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</row>
    <row r="33" spans="1:75" s="6" customFormat="1" ht="20.100000000000001" customHeight="1">
      <c r="A33" s="27"/>
      <c r="B33" s="657" t="s">
        <v>418</v>
      </c>
      <c r="C33" s="656"/>
      <c r="D33" s="221">
        <v>0</v>
      </c>
      <c r="E33" s="221">
        <v>0</v>
      </c>
      <c r="F33" s="374">
        <f t="shared" si="0"/>
        <v>0</v>
      </c>
      <c r="G33" s="272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</row>
    <row r="34" spans="1:75" s="6" customFormat="1" ht="20.100000000000001" customHeight="1">
      <c r="A34" s="27"/>
      <c r="B34" s="658" t="s">
        <v>30</v>
      </c>
      <c r="C34" s="659"/>
      <c r="D34" s="374">
        <f>SUM(D10:D33)</f>
        <v>823</v>
      </c>
      <c r="E34" s="374">
        <f>SUM(E10:E33)</f>
        <v>597</v>
      </c>
      <c r="F34" s="374">
        <f t="shared" si="0"/>
        <v>1420</v>
      </c>
      <c r="G34" s="272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</row>
    <row r="35" spans="1:75" s="6" customFormat="1" ht="15" customHeight="1">
      <c r="B35" s="136" t="s">
        <v>504</v>
      </c>
      <c r="C35" s="136"/>
      <c r="D35" s="136"/>
      <c r="E35" s="136"/>
      <c r="F35" s="136"/>
      <c r="G35" s="136"/>
      <c r="H35" s="136"/>
      <c r="I35" s="136"/>
      <c r="J35" s="136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</row>
    <row r="36" spans="1:75" s="6" customFormat="1" ht="11.4" customHeight="1">
      <c r="B36" s="136" t="s">
        <v>505</v>
      </c>
      <c r="C36" s="136"/>
      <c r="D36" s="136"/>
      <c r="E36" s="136"/>
      <c r="F36" s="136"/>
      <c r="G36" s="136"/>
      <c r="H36" s="136"/>
      <c r="I36" s="136"/>
      <c r="J36" s="136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</row>
    <row r="37" spans="1:75" s="6" customFormat="1" ht="19.8" customHeight="1"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</row>
    <row r="38" spans="1:75" s="6" customFormat="1" ht="20.100000000000001" customHeight="1">
      <c r="A38" s="27"/>
      <c r="B38" s="157" t="s">
        <v>467</v>
      </c>
      <c r="C38" s="419" t="s">
        <v>468</v>
      </c>
      <c r="D38" s="27"/>
      <c r="E38" s="27"/>
      <c r="F38" s="27"/>
      <c r="G38" s="272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</row>
    <row r="39" spans="1:75" s="27" customFormat="1" ht="20.100000000000001" customHeight="1">
      <c r="B39" s="660" t="s">
        <v>211</v>
      </c>
      <c r="C39" s="661"/>
      <c r="D39" s="373" t="s">
        <v>187</v>
      </c>
      <c r="E39" s="373" t="s">
        <v>188</v>
      </c>
    </row>
    <row r="40" spans="1:75" s="27" customFormat="1" ht="20.100000000000001" customHeight="1">
      <c r="B40" s="654" t="s">
        <v>212</v>
      </c>
      <c r="C40" s="656"/>
      <c r="D40" s="352">
        <v>580</v>
      </c>
      <c r="E40" s="352">
        <v>580</v>
      </c>
      <c r="H40" s="450"/>
    </row>
    <row r="41" spans="1:75" s="27" customFormat="1" ht="20.100000000000001" customHeight="1">
      <c r="B41" s="654" t="s">
        <v>213</v>
      </c>
      <c r="C41" s="656" t="s">
        <v>115</v>
      </c>
      <c r="D41" s="352">
        <v>5401.54</v>
      </c>
      <c r="E41" s="352">
        <v>5401.54</v>
      </c>
      <c r="G41" s="40"/>
    </row>
    <row r="42" spans="1:75" s="27" customFormat="1" ht="20.100000000000001" customHeight="1"/>
    <row r="43" spans="1:75" s="27" customFormat="1" ht="15" customHeight="1"/>
    <row r="44" spans="1:75" s="27" customFormat="1" ht="17.399999999999999" customHeight="1">
      <c r="B44" s="540" t="s">
        <v>503</v>
      </c>
      <c r="C44" s="540"/>
      <c r="D44" s="553" t="s">
        <v>501</v>
      </c>
      <c r="E44" s="553"/>
      <c r="F44" s="540" t="s">
        <v>391</v>
      </c>
      <c r="G44" s="540">
        <v>9.31</v>
      </c>
    </row>
    <row r="45" spans="1:75" s="27" customFormat="1" ht="17.399999999999999" customHeight="1">
      <c r="B45" s="540"/>
      <c r="C45" s="540"/>
      <c r="D45" s="540" t="s">
        <v>502</v>
      </c>
      <c r="E45" s="540"/>
      <c r="F45" s="540"/>
      <c r="G45" s="540"/>
      <c r="I45" s="506"/>
    </row>
    <row r="46" spans="1:75" s="27" customFormat="1" ht="15.75" customHeight="1">
      <c r="C46" s="321"/>
      <c r="D46" s="321"/>
      <c r="E46" s="321"/>
      <c r="F46" s="321"/>
      <c r="G46" s="321"/>
    </row>
    <row r="47" spans="1:75" s="27" customFormat="1" ht="15.75" customHeight="1"/>
    <row r="48" spans="1:75" s="27" customFormat="1" ht="15.75" customHeight="1">
      <c r="B48" s="321"/>
      <c r="C48" s="321"/>
    </row>
    <row r="49" spans="2:92" s="27" customFormat="1" ht="15.75" customHeight="1"/>
    <row r="50" spans="2:92" s="27" customFormat="1" ht="15.75" customHeight="1"/>
    <row r="51" spans="2:92" s="27" customFormat="1" ht="15.75" customHeight="1"/>
    <row r="52" spans="2:92" s="27" customFormat="1" ht="15.75" customHeight="1"/>
    <row r="53" spans="2:92" s="27" customFormat="1" ht="15.75" customHeight="1"/>
    <row r="54" spans="2:92" s="27" customFormat="1" ht="15.75" customHeight="1"/>
    <row r="55" spans="2:92" s="27" customFormat="1" ht="15.75" customHeight="1"/>
    <row r="56" spans="2:92" s="27" customFormat="1" ht="15.75" customHeight="1"/>
    <row r="57" spans="2:92" s="27" customFormat="1" ht="15.75" customHeight="1"/>
    <row r="58" spans="2:92" s="27" customFormat="1" ht="15.75" customHeight="1"/>
    <row r="59" spans="2:92" s="27" customFormat="1" ht="15.75" customHeight="1"/>
    <row r="60" spans="2:92" s="27" customFormat="1" ht="15.75" customHeight="1">
      <c r="C60" s="136"/>
      <c r="D60" s="136"/>
      <c r="E60" s="136"/>
      <c r="F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</row>
    <row r="61" spans="2:92" s="27" customFormat="1" ht="15.75" customHeight="1">
      <c r="B61" s="136"/>
      <c r="C61" s="136"/>
      <c r="D61" s="136"/>
      <c r="E61" s="136"/>
      <c r="F61" s="136"/>
      <c r="G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</row>
    <row r="62" spans="2:92" ht="15.75" customHeight="1">
      <c r="B62" s="136"/>
      <c r="C62" s="136"/>
      <c r="D62" s="136"/>
      <c r="E62" s="136"/>
      <c r="F62" s="136"/>
      <c r="G62" s="136"/>
      <c r="H62" s="136"/>
      <c r="I62" s="27"/>
      <c r="J62" s="27"/>
      <c r="K62" s="136"/>
      <c r="L62" s="136"/>
      <c r="M62" s="136"/>
      <c r="N62" s="136"/>
      <c r="O62" s="136"/>
      <c r="Q62" s="136"/>
      <c r="R62" s="136"/>
      <c r="CH62" s="13"/>
      <c r="CI62" s="13"/>
      <c r="CJ62" s="13"/>
      <c r="CK62" s="13"/>
      <c r="CL62" s="13"/>
      <c r="CM62" s="13"/>
      <c r="CN62" s="13"/>
    </row>
    <row r="63" spans="2:92" ht="15.75" customHeight="1"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Q63" s="136"/>
      <c r="R63" s="136"/>
      <c r="CH63" s="13"/>
      <c r="CI63" s="13"/>
      <c r="CJ63" s="13"/>
      <c r="CK63" s="13"/>
      <c r="CL63" s="13"/>
      <c r="CM63" s="13"/>
      <c r="CN63" s="13"/>
    </row>
    <row r="64" spans="2:92" ht="15.75" customHeight="1"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Q64" s="136"/>
      <c r="R64" s="136"/>
      <c r="CH64" s="13"/>
      <c r="CI64" s="13"/>
      <c r="CJ64" s="13"/>
      <c r="CK64" s="13"/>
      <c r="CL64" s="13"/>
      <c r="CM64" s="13"/>
      <c r="CN64" s="13"/>
    </row>
    <row r="65" spans="2:92" ht="15.75" customHeight="1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Q65" s="136" t="s">
        <v>112</v>
      </c>
      <c r="R65" s="136"/>
      <c r="CH65" s="13"/>
      <c r="CI65" s="13"/>
      <c r="CJ65" s="13"/>
      <c r="CK65" s="13"/>
      <c r="CL65" s="13"/>
      <c r="CM65" s="13"/>
      <c r="CN65" s="13"/>
    </row>
    <row r="66" spans="2:92" ht="15.75" customHeight="1"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Q66" s="136"/>
      <c r="R66" s="136"/>
      <c r="CH66" s="13"/>
      <c r="CI66" s="13"/>
      <c r="CJ66" s="13"/>
      <c r="CK66" s="13"/>
      <c r="CL66" s="13"/>
      <c r="CM66" s="13"/>
      <c r="CN66" s="13"/>
    </row>
    <row r="67" spans="2:92" ht="15.75" customHeight="1"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Q67" s="136"/>
      <c r="R67" s="136"/>
      <c r="CH67" s="13"/>
      <c r="CI67" s="13"/>
      <c r="CJ67" s="13"/>
      <c r="CK67" s="13"/>
      <c r="CL67" s="13"/>
      <c r="CM67" s="13"/>
      <c r="CN67" s="13"/>
    </row>
    <row r="68" spans="2:92" ht="15.75" customHeight="1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Q68" s="136"/>
      <c r="R68" s="136"/>
      <c r="CH68" s="13"/>
      <c r="CI68" s="13"/>
      <c r="CJ68" s="13"/>
      <c r="CK68" s="13"/>
      <c r="CL68" s="13"/>
      <c r="CM68" s="13"/>
      <c r="CN68" s="13"/>
    </row>
    <row r="69" spans="2:92" ht="15.75" customHeight="1"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Q69" s="136"/>
      <c r="R69" s="136"/>
      <c r="CH69" s="13"/>
      <c r="CI69" s="13"/>
      <c r="CJ69" s="13"/>
      <c r="CK69" s="13"/>
      <c r="CL69" s="13"/>
      <c r="CM69" s="13"/>
      <c r="CN69" s="13"/>
    </row>
    <row r="70" spans="2:92" ht="15.75" customHeight="1"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Q70" s="136"/>
      <c r="R70" s="136"/>
      <c r="CH70" s="13"/>
      <c r="CI70" s="13"/>
      <c r="CJ70" s="13"/>
      <c r="CK70" s="13"/>
      <c r="CL70" s="13"/>
      <c r="CM70" s="13"/>
      <c r="CN70" s="13"/>
    </row>
    <row r="71" spans="2:92" ht="15.75" customHeight="1"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Q71" s="136"/>
      <c r="R71" s="136"/>
      <c r="CH71" s="13"/>
      <c r="CI71" s="13"/>
      <c r="CJ71" s="13"/>
      <c r="CK71" s="13"/>
      <c r="CL71" s="13"/>
      <c r="CM71" s="13"/>
      <c r="CN71" s="13"/>
    </row>
    <row r="72" spans="2:92" ht="15.75" customHeight="1"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Q72" s="136"/>
      <c r="R72" s="136"/>
      <c r="CH72" s="13"/>
      <c r="CI72" s="13"/>
      <c r="CJ72" s="13"/>
      <c r="CK72" s="13"/>
      <c r="CL72" s="13"/>
      <c r="CM72" s="13"/>
      <c r="CN72" s="13"/>
    </row>
    <row r="73" spans="2:92" ht="15.75" customHeight="1"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Q73" s="136"/>
      <c r="R73" s="136"/>
      <c r="CH73" s="13"/>
      <c r="CI73" s="13"/>
      <c r="CJ73" s="13"/>
      <c r="CK73" s="13"/>
      <c r="CL73" s="13"/>
      <c r="CM73" s="13"/>
      <c r="CN73" s="13"/>
    </row>
    <row r="74" spans="2:92" ht="15.75" customHeight="1"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Q74" s="136"/>
      <c r="R74" s="136"/>
      <c r="CH74" s="13"/>
      <c r="CI74" s="13"/>
      <c r="CJ74" s="13"/>
      <c r="CK74" s="13"/>
      <c r="CL74" s="13"/>
      <c r="CM74" s="13"/>
      <c r="CN74" s="13"/>
    </row>
    <row r="75" spans="2:92" ht="15.75" customHeight="1"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Q75" s="136"/>
      <c r="R75" s="136"/>
      <c r="CH75" s="13"/>
      <c r="CI75" s="13"/>
      <c r="CJ75" s="13"/>
      <c r="CK75" s="13"/>
      <c r="CL75" s="13"/>
      <c r="CM75" s="13"/>
      <c r="CN75" s="13"/>
    </row>
    <row r="76" spans="2:92" ht="15.75" customHeight="1"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Q76" s="136"/>
      <c r="R76" s="136"/>
      <c r="CH76" s="13"/>
      <c r="CI76" s="13"/>
      <c r="CJ76" s="13"/>
      <c r="CK76" s="13"/>
      <c r="CL76" s="13"/>
      <c r="CM76" s="13"/>
      <c r="CN76" s="13"/>
    </row>
    <row r="77" spans="2:92" ht="15.75" customHeight="1"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Q77" s="136"/>
      <c r="R77" s="136"/>
      <c r="CH77" s="13"/>
      <c r="CI77" s="13"/>
      <c r="CJ77" s="13"/>
      <c r="CK77" s="13"/>
      <c r="CL77" s="13"/>
      <c r="CM77" s="13"/>
      <c r="CN77" s="13"/>
    </row>
    <row r="78" spans="2:92" ht="15.75" customHeight="1"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Q78" s="136"/>
      <c r="R78" s="136"/>
      <c r="CH78" s="13"/>
      <c r="CI78" s="13"/>
      <c r="CJ78" s="13"/>
      <c r="CK78" s="13"/>
      <c r="CL78" s="13"/>
      <c r="CM78" s="13"/>
      <c r="CN78" s="13"/>
    </row>
    <row r="79" spans="2:92" ht="15.7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Q79" s="136"/>
      <c r="R79" s="136"/>
      <c r="CH79" s="13"/>
      <c r="CI79" s="13"/>
      <c r="CJ79" s="13"/>
      <c r="CK79" s="13"/>
      <c r="CL79" s="13"/>
      <c r="CM79" s="13"/>
      <c r="CN79" s="13"/>
    </row>
    <row r="80" spans="2:92" ht="15.75" customHeight="1"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Q80" s="136"/>
      <c r="R80" s="136"/>
      <c r="CH80" s="13"/>
      <c r="CI80" s="13"/>
      <c r="CJ80" s="13"/>
      <c r="CK80" s="13"/>
      <c r="CL80" s="13"/>
      <c r="CM80" s="13"/>
      <c r="CN80" s="13"/>
    </row>
    <row r="81" spans="2:92" ht="15.75" customHeight="1"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Q81" s="136"/>
      <c r="R81" s="136"/>
      <c r="CH81" s="13"/>
      <c r="CI81" s="13"/>
      <c r="CJ81" s="13"/>
      <c r="CK81" s="13"/>
      <c r="CL81" s="13"/>
      <c r="CM81" s="13"/>
      <c r="CN81" s="13"/>
    </row>
    <row r="82" spans="2:92" ht="15.75" customHeight="1"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Q82" s="136"/>
      <c r="R82" s="136"/>
      <c r="CH82" s="13"/>
      <c r="CI82" s="13"/>
      <c r="CJ82" s="13"/>
      <c r="CK82" s="13"/>
      <c r="CL82" s="13"/>
      <c r="CM82" s="13"/>
      <c r="CN82" s="13"/>
    </row>
    <row r="83" spans="2:92" ht="15.75" customHeight="1"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Q83" s="136"/>
      <c r="R83" s="136"/>
      <c r="CH83" s="13"/>
      <c r="CI83" s="13"/>
      <c r="CJ83" s="13"/>
      <c r="CK83" s="13"/>
      <c r="CL83" s="13"/>
      <c r="CM83" s="13"/>
      <c r="CN83" s="13"/>
    </row>
    <row r="84" spans="2:92" ht="15.75" customHeight="1"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Q84" s="136"/>
      <c r="R84" s="136"/>
      <c r="CH84" s="13"/>
      <c r="CI84" s="13"/>
      <c r="CJ84" s="13"/>
      <c r="CK84" s="13"/>
      <c r="CL84" s="13"/>
      <c r="CM84" s="13"/>
      <c r="CN84" s="13"/>
    </row>
    <row r="85" spans="2:92" ht="15.75" customHeight="1"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Q85" s="136"/>
      <c r="R85" s="136"/>
      <c r="CH85" s="13"/>
      <c r="CI85" s="13"/>
      <c r="CJ85" s="13"/>
      <c r="CK85" s="13"/>
      <c r="CL85" s="13"/>
      <c r="CM85" s="13"/>
      <c r="CN85" s="13"/>
    </row>
    <row r="86" spans="2:92" ht="15.75" customHeight="1"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Q86" s="136"/>
      <c r="R86" s="136"/>
      <c r="CH86" s="13"/>
      <c r="CI86" s="13"/>
      <c r="CJ86" s="13"/>
      <c r="CK86" s="13"/>
      <c r="CL86" s="13"/>
      <c r="CM86" s="13"/>
      <c r="CN86" s="13"/>
    </row>
    <row r="87" spans="2:92" ht="15.75" customHeight="1"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Q87" s="136"/>
      <c r="R87" s="136"/>
      <c r="CH87" s="13"/>
      <c r="CI87" s="13"/>
      <c r="CJ87" s="13"/>
      <c r="CK87" s="13"/>
      <c r="CL87" s="13"/>
      <c r="CM87" s="13"/>
      <c r="CN87" s="13"/>
    </row>
    <row r="88" spans="2:92" ht="15.75" customHeight="1"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Q88" s="136"/>
      <c r="R88" s="136"/>
      <c r="CH88" s="13"/>
      <c r="CI88" s="13"/>
      <c r="CJ88" s="13"/>
      <c r="CK88" s="13"/>
      <c r="CL88" s="13"/>
      <c r="CM88" s="13"/>
      <c r="CN88" s="13"/>
    </row>
    <row r="89" spans="2:92" ht="15.75" customHeight="1"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Q89" s="136"/>
      <c r="R89" s="136"/>
      <c r="CH89" s="13"/>
      <c r="CI89" s="13"/>
      <c r="CJ89" s="13"/>
      <c r="CK89" s="13"/>
      <c r="CL89" s="13"/>
      <c r="CM89" s="13"/>
      <c r="CN89" s="13"/>
    </row>
    <row r="90" spans="2:92" ht="15.75" customHeight="1"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Q90" s="136"/>
      <c r="R90" s="136"/>
      <c r="CH90" s="13"/>
      <c r="CI90" s="13"/>
      <c r="CJ90" s="13"/>
      <c r="CK90" s="13"/>
      <c r="CL90" s="13"/>
      <c r="CM90" s="13"/>
      <c r="CN90" s="13"/>
    </row>
    <row r="91" spans="2:92" ht="15.75" customHeight="1"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Q91" s="136"/>
      <c r="R91" s="136"/>
      <c r="CH91" s="13"/>
      <c r="CI91" s="13"/>
      <c r="CJ91" s="13"/>
      <c r="CK91" s="13"/>
      <c r="CL91" s="13"/>
      <c r="CM91" s="13"/>
      <c r="CN91" s="13"/>
    </row>
    <row r="92" spans="2:92" ht="15.75" customHeight="1"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Q92" s="136"/>
      <c r="R92" s="136"/>
      <c r="CI92" s="13"/>
      <c r="CJ92" s="13"/>
      <c r="CK92" s="13"/>
      <c r="CL92" s="13"/>
      <c r="CM92" s="13"/>
      <c r="CN92" s="13"/>
    </row>
    <row r="93" spans="2:92" ht="15.75" customHeight="1"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Q93" s="136"/>
      <c r="R93" s="136"/>
      <c r="CI93" s="13"/>
      <c r="CJ93" s="13"/>
      <c r="CK93" s="13"/>
      <c r="CL93" s="13"/>
      <c r="CM93" s="13"/>
      <c r="CN93" s="13"/>
    </row>
    <row r="94" spans="2:92" ht="15.75" customHeight="1"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Q94" s="136"/>
      <c r="R94" s="136"/>
      <c r="CI94" s="13"/>
      <c r="CJ94" s="13"/>
      <c r="CK94" s="13"/>
      <c r="CL94" s="13"/>
      <c r="CM94" s="13"/>
      <c r="CN94" s="13"/>
    </row>
    <row r="95" spans="2:92" ht="15.75" customHeight="1"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Q95" s="136"/>
      <c r="R95" s="136"/>
      <c r="CI95" s="13"/>
      <c r="CJ95" s="13"/>
      <c r="CK95" s="13"/>
      <c r="CL95" s="13"/>
      <c r="CM95" s="13"/>
      <c r="CN95" s="13"/>
    </row>
    <row r="96" spans="2:92" ht="15.75" customHeight="1"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Q96" s="136"/>
      <c r="R96" s="136"/>
      <c r="CI96" s="13"/>
      <c r="CJ96" s="13"/>
      <c r="CK96" s="13"/>
      <c r="CL96" s="13"/>
      <c r="CM96" s="13"/>
      <c r="CN96" s="13"/>
    </row>
    <row r="97" spans="2:92" ht="15.75" customHeight="1"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Q97" s="136"/>
      <c r="R97" s="136"/>
      <c r="CI97" s="13"/>
      <c r="CJ97" s="13"/>
      <c r="CK97" s="13"/>
      <c r="CL97" s="13"/>
      <c r="CM97" s="13"/>
      <c r="CN97" s="13"/>
    </row>
    <row r="98" spans="2:92" ht="15.75" customHeight="1"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Q98" s="136"/>
      <c r="R98" s="136"/>
      <c r="CI98" s="13"/>
      <c r="CJ98" s="13"/>
      <c r="CK98" s="13"/>
      <c r="CL98" s="13"/>
      <c r="CM98" s="13"/>
      <c r="CN98" s="13"/>
    </row>
    <row r="99" spans="2:92" ht="15.75" customHeight="1"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Q99" s="136"/>
      <c r="R99" s="136"/>
      <c r="CI99" s="13"/>
      <c r="CJ99" s="13"/>
      <c r="CK99" s="13"/>
      <c r="CL99" s="13"/>
      <c r="CM99" s="13"/>
      <c r="CN99" s="13"/>
    </row>
    <row r="100" spans="2:92" ht="15.75" customHeight="1"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Q100" s="136"/>
      <c r="R100" s="136"/>
      <c r="CI100" s="13"/>
      <c r="CJ100" s="13"/>
      <c r="CK100" s="13"/>
      <c r="CL100" s="13"/>
      <c r="CM100" s="13"/>
      <c r="CN100" s="13"/>
    </row>
    <row r="101" spans="2:92" ht="15.75" customHeight="1"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Q101" s="136"/>
      <c r="R101" s="136"/>
      <c r="CI101" s="13"/>
      <c r="CJ101" s="13"/>
      <c r="CK101" s="13"/>
      <c r="CL101" s="13"/>
      <c r="CM101" s="13"/>
      <c r="CN101" s="13"/>
    </row>
    <row r="102" spans="2:92" ht="15.75" customHeight="1"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Q102" s="136"/>
      <c r="R102" s="136"/>
      <c r="CI102" s="13"/>
      <c r="CJ102" s="13"/>
      <c r="CK102" s="13"/>
      <c r="CL102" s="13"/>
      <c r="CM102" s="13"/>
      <c r="CN102" s="13"/>
    </row>
    <row r="103" spans="2:92" ht="15.75" customHeight="1"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Q103" s="136"/>
      <c r="R103" s="136"/>
      <c r="CI103" s="13"/>
      <c r="CJ103" s="13"/>
      <c r="CK103" s="13"/>
      <c r="CL103" s="13"/>
      <c r="CM103" s="13"/>
      <c r="CN103" s="13"/>
    </row>
    <row r="104" spans="2:92" s="136" customFormat="1" ht="15.75" customHeight="1"/>
    <row r="105" spans="2:92" s="136" customFormat="1" ht="15.75" customHeight="1"/>
    <row r="106" spans="2:92" s="136" customFormat="1" ht="15.75" customHeight="1"/>
    <row r="107" spans="2:92" s="136" customFormat="1" ht="15.75" customHeight="1"/>
    <row r="108" spans="2:92" s="136" customFormat="1" ht="15.75" customHeight="1"/>
    <row r="109" spans="2:92" s="136" customFormat="1" ht="15.75" customHeight="1"/>
    <row r="110" spans="2:92" s="136" customFormat="1" ht="15.75" customHeight="1"/>
    <row r="111" spans="2:92" s="136" customFormat="1" ht="15.75" customHeight="1"/>
    <row r="112" spans="2:92" s="136" customFormat="1" ht="15.75" customHeight="1"/>
    <row r="113" s="136" customFormat="1" ht="15.75" customHeight="1"/>
    <row r="114" s="136" customFormat="1" ht="15.75" customHeight="1"/>
    <row r="115" s="136" customFormat="1" ht="15.75" customHeight="1"/>
    <row r="116" s="136" customFormat="1" ht="15.75" customHeight="1"/>
    <row r="117" s="136" customFormat="1" ht="15.75" customHeight="1"/>
    <row r="118" s="136" customFormat="1" ht="15.75" customHeight="1"/>
    <row r="119" s="136" customFormat="1" ht="15.75" customHeight="1"/>
    <row r="120" s="136" customFormat="1" ht="15.75" customHeight="1"/>
    <row r="121" s="136" customFormat="1" ht="15.75" customHeight="1"/>
    <row r="122" s="136" customFormat="1" ht="15.75" customHeight="1"/>
    <row r="123" s="136" customFormat="1" ht="15.75" customHeight="1"/>
    <row r="124" s="136" customFormat="1" ht="15.75" customHeight="1"/>
    <row r="125" s="136" customFormat="1" ht="15.75" customHeight="1"/>
    <row r="126" s="136" customFormat="1" ht="15.75" customHeight="1"/>
    <row r="127" s="136" customFormat="1" ht="15.75" customHeight="1"/>
    <row r="128" s="136" customFormat="1" ht="15.75" customHeight="1"/>
    <row r="129" s="136" customFormat="1" ht="15.75" customHeight="1"/>
    <row r="130" s="136" customFormat="1" ht="15.75" customHeight="1"/>
    <row r="131" s="136" customFormat="1" ht="15.75" customHeight="1"/>
    <row r="132" s="136" customFormat="1" ht="15.75" customHeight="1"/>
    <row r="133" s="136" customFormat="1" ht="15.75" customHeight="1"/>
    <row r="134" s="136" customFormat="1" ht="15.75" customHeight="1"/>
    <row r="135" s="136" customFormat="1" ht="15.75" customHeight="1"/>
    <row r="136" s="136" customFormat="1" ht="15.75" customHeight="1"/>
    <row r="137" s="136" customFormat="1" ht="15.75" customHeight="1"/>
    <row r="138" s="136" customFormat="1" ht="15.75" customHeight="1"/>
    <row r="139" s="136" customFormat="1" ht="15.75" customHeight="1"/>
    <row r="140" s="136" customFormat="1" ht="15.75" customHeight="1"/>
    <row r="141" s="136" customFormat="1" ht="15.75" customHeight="1"/>
    <row r="142" s="136" customFormat="1" ht="15.75" customHeight="1"/>
    <row r="143" s="136" customFormat="1" ht="15.75" customHeight="1"/>
    <row r="144" s="136" customFormat="1" ht="15.75" customHeight="1"/>
    <row r="145" s="136" customFormat="1" ht="15.75" customHeight="1"/>
    <row r="146" s="136" customFormat="1" ht="15.75" customHeight="1"/>
    <row r="147" s="136" customFormat="1" ht="15.75" customHeight="1"/>
    <row r="148" s="136" customFormat="1" ht="15.75" customHeight="1"/>
    <row r="149" s="136" customFormat="1" ht="15.75" customHeight="1"/>
    <row r="150" s="136" customFormat="1" ht="15.75" customHeight="1"/>
    <row r="151" s="136" customFormat="1" ht="15.75" customHeight="1"/>
    <row r="152" s="136" customFormat="1" ht="15.75" customHeight="1"/>
    <row r="153" s="136" customFormat="1" ht="15.75" customHeight="1"/>
    <row r="154" s="136" customFormat="1" ht="15.75" customHeight="1"/>
    <row r="155" s="136" customFormat="1" ht="15.75" customHeight="1"/>
    <row r="156" s="136" customFormat="1" ht="15.75" customHeight="1"/>
    <row r="157" s="136" customFormat="1" ht="15.75" customHeight="1"/>
    <row r="158" s="136" customFormat="1" ht="15.75" customHeight="1"/>
    <row r="159" s="136" customFormat="1" ht="15.75" customHeight="1"/>
    <row r="160" s="136" customFormat="1" ht="15.75" customHeight="1"/>
    <row r="161" s="136" customFormat="1" ht="15.75" customHeight="1"/>
    <row r="162" s="136" customFormat="1" ht="15.75" customHeight="1"/>
    <row r="163" s="136" customFormat="1" ht="15.75" customHeight="1"/>
    <row r="164" s="136" customFormat="1" ht="15.75" customHeight="1"/>
    <row r="165" s="136" customFormat="1" ht="15.75" customHeight="1"/>
    <row r="166" s="136" customFormat="1" ht="15.75" customHeight="1"/>
    <row r="167" s="136" customFormat="1" ht="15.75" customHeight="1"/>
    <row r="168" s="136" customFormat="1" ht="15.75" customHeight="1"/>
    <row r="169" s="136" customFormat="1" ht="15.75" customHeight="1"/>
    <row r="170" s="136" customFormat="1" ht="15.75" customHeight="1"/>
    <row r="171" s="136" customFormat="1" ht="15.75" customHeight="1"/>
    <row r="172" s="136" customFormat="1" ht="15.75" customHeight="1"/>
    <row r="173" s="136" customFormat="1" ht="15.75" customHeight="1"/>
    <row r="174" s="136" customFormat="1" ht="15.75" customHeight="1"/>
    <row r="175" s="136" customFormat="1" ht="15.75" customHeight="1"/>
    <row r="176" s="136" customFormat="1" ht="15.75" customHeight="1"/>
    <row r="177" s="136" customFormat="1" ht="15.75" customHeight="1"/>
    <row r="178" s="136" customFormat="1" ht="15.75" customHeight="1"/>
    <row r="179" s="136" customFormat="1" ht="15.75" customHeight="1"/>
    <row r="180" s="136" customFormat="1" ht="15.75" customHeight="1"/>
    <row r="181" s="136" customFormat="1" ht="15.75" customHeight="1"/>
    <row r="182" s="136" customFormat="1" ht="15.75" customHeight="1"/>
    <row r="183" s="136" customFormat="1" ht="15.75" customHeight="1"/>
    <row r="184" s="136" customFormat="1" ht="15.75" customHeight="1"/>
    <row r="185" s="136" customFormat="1" ht="15.75" customHeight="1"/>
    <row r="186" s="136" customFormat="1" ht="15.75" customHeight="1"/>
    <row r="187" s="136" customFormat="1" ht="15.75" customHeight="1"/>
    <row r="188" s="136" customFormat="1" ht="15.75" customHeight="1"/>
    <row r="189" s="136" customFormat="1" ht="15.75" customHeight="1"/>
    <row r="190" s="136" customFormat="1" ht="15.75" customHeight="1"/>
    <row r="191" s="136" customFormat="1" ht="15.75" customHeight="1"/>
    <row r="192" s="136" customFormat="1" ht="15.75" customHeight="1"/>
    <row r="193" s="136" customFormat="1" ht="15.75" customHeight="1"/>
    <row r="194" s="136" customFormat="1" ht="15.75" customHeight="1"/>
    <row r="195" s="136" customFormat="1" ht="15.75" customHeight="1"/>
    <row r="196" s="136" customFormat="1" ht="15.75" customHeight="1"/>
    <row r="197" s="136" customFormat="1" ht="15.75" customHeight="1"/>
    <row r="198" s="136" customFormat="1" ht="15.75" customHeight="1"/>
    <row r="199" s="136" customFormat="1" ht="15.75" customHeight="1"/>
    <row r="200" s="136" customFormat="1" ht="15.75" customHeight="1"/>
    <row r="201" s="136" customFormat="1" ht="15.75" customHeight="1"/>
    <row r="202" s="136" customFormat="1" ht="15.75" customHeight="1"/>
    <row r="203" s="136" customFormat="1" ht="15.75" customHeight="1"/>
    <row r="204" s="136" customFormat="1" ht="15.75" customHeight="1"/>
    <row r="205" s="136" customFormat="1" ht="15.75" customHeight="1"/>
    <row r="206" s="136" customFormat="1" ht="15.75" customHeight="1"/>
    <row r="207" s="136" customFormat="1" ht="15.75" customHeight="1"/>
    <row r="208" s="136" customFormat="1" ht="15.75" customHeight="1"/>
    <row r="209" s="136" customFormat="1" ht="15.75" customHeight="1"/>
    <row r="210" s="136" customFormat="1" ht="15.75" customHeight="1"/>
    <row r="211" s="136" customFormat="1" ht="15.75" customHeight="1"/>
    <row r="212" s="136" customFormat="1" ht="15.75" customHeight="1"/>
    <row r="213" s="136" customFormat="1" ht="15.75" customHeight="1"/>
    <row r="214" s="136" customFormat="1" ht="15.75" customHeight="1"/>
    <row r="215" s="136" customFormat="1" ht="15.75" customHeight="1"/>
    <row r="216" s="136" customFormat="1" ht="15.75" customHeight="1"/>
    <row r="217" s="136" customFormat="1" ht="15.75" customHeight="1"/>
    <row r="218" s="136" customFormat="1" ht="15.75" customHeight="1"/>
    <row r="219" s="136" customFormat="1" ht="15.75" customHeight="1"/>
    <row r="220" s="136" customFormat="1" ht="15.75" customHeight="1"/>
    <row r="221" s="136" customFormat="1" ht="15.75" customHeight="1"/>
    <row r="222" s="136" customFormat="1" ht="15.75" customHeight="1"/>
    <row r="223" s="136" customFormat="1" ht="15.75" customHeight="1"/>
    <row r="224" s="136" customFormat="1" ht="15.75" customHeight="1"/>
    <row r="225" s="136" customFormat="1" ht="15.75" customHeight="1"/>
    <row r="226" s="136" customFormat="1" ht="15.75" customHeight="1"/>
    <row r="227" s="136" customFormat="1" ht="15.75" customHeight="1"/>
    <row r="228" s="136" customFormat="1" ht="15.75" customHeight="1"/>
    <row r="229" s="136" customFormat="1" ht="15.75" customHeight="1"/>
    <row r="230" s="136" customFormat="1" ht="15.75" customHeight="1"/>
    <row r="231" s="136" customFormat="1" ht="15.75" customHeight="1"/>
    <row r="232" s="136" customFormat="1" ht="15.75" customHeight="1"/>
    <row r="233" s="136" customFormat="1" ht="15.75" customHeight="1"/>
    <row r="234" s="136" customFormat="1" ht="15.75" customHeight="1"/>
    <row r="235" s="136" customFormat="1" ht="15.75" customHeight="1"/>
    <row r="236" s="136" customFormat="1" ht="15.75" customHeight="1"/>
    <row r="237" s="136" customFormat="1" ht="15.75" customHeight="1"/>
    <row r="238" s="136" customFormat="1" ht="15.75" customHeight="1"/>
    <row r="239" s="136" customFormat="1" ht="15.75" customHeight="1"/>
    <row r="240" s="136" customFormat="1" ht="15.75" customHeight="1"/>
    <row r="241" s="136" customFormat="1" ht="15.75" customHeight="1"/>
    <row r="242" s="136" customFormat="1" ht="15.75" customHeight="1"/>
    <row r="243" s="136" customFormat="1" ht="15.75" customHeight="1"/>
    <row r="244" s="136" customFormat="1" ht="15.75" customHeight="1"/>
    <row r="245" s="136" customFormat="1" ht="15.75" customHeight="1"/>
    <row r="246" s="136" customFormat="1" ht="15.75" customHeight="1"/>
    <row r="247" s="136" customFormat="1" ht="15.75" customHeight="1"/>
    <row r="248" s="136" customFormat="1" ht="15.75" customHeight="1"/>
    <row r="249" s="136" customFormat="1" ht="15.75" customHeight="1"/>
    <row r="250" s="136" customFormat="1" ht="15.75" customHeight="1"/>
    <row r="251" s="136" customFormat="1" ht="15.75" customHeight="1"/>
    <row r="252" s="136" customFormat="1" ht="15.75" customHeight="1"/>
    <row r="253" s="136" customFormat="1" ht="15.75" customHeight="1"/>
    <row r="254" s="136" customFormat="1" ht="15.75" customHeight="1"/>
    <row r="255" s="136" customFormat="1" ht="15.75" customHeight="1"/>
    <row r="256" s="136" customFormat="1" ht="15.75" customHeight="1"/>
    <row r="257" s="136" customFormat="1" ht="15.75" customHeight="1"/>
    <row r="258" s="136" customFormat="1" ht="15.75" customHeight="1"/>
    <row r="259" s="136" customFormat="1" ht="15.75" customHeight="1"/>
    <row r="260" s="136" customFormat="1" ht="15.75" customHeight="1"/>
    <row r="261" s="136" customFormat="1" ht="15.75" customHeight="1"/>
    <row r="262" s="136" customFormat="1" ht="15.75" customHeight="1"/>
    <row r="263" s="136" customFormat="1" ht="15.75" customHeight="1"/>
    <row r="264" s="136" customFormat="1" ht="15.75" customHeight="1"/>
    <row r="265" s="136" customFormat="1" ht="15.75" customHeight="1"/>
    <row r="266" s="136" customFormat="1" ht="15.75" customHeight="1"/>
    <row r="267" s="136" customFormat="1" ht="15.75" customHeight="1"/>
    <row r="268" s="136" customFormat="1" ht="15.75" customHeight="1"/>
    <row r="269" s="136" customFormat="1" ht="15.75" customHeight="1"/>
    <row r="270" s="136" customFormat="1" ht="15.75" customHeight="1"/>
    <row r="271" s="136" customFormat="1" ht="15.75" customHeight="1"/>
    <row r="272" s="136" customFormat="1" ht="15.75" customHeight="1"/>
    <row r="273" s="136" customFormat="1" ht="15.75" customHeight="1"/>
    <row r="274" s="136" customFormat="1" ht="15.75" customHeight="1"/>
    <row r="275" s="136" customFormat="1" ht="15.75" customHeight="1"/>
    <row r="276" s="136" customFormat="1" ht="15.75" customHeight="1"/>
    <row r="277" s="136" customFormat="1" ht="15.75" customHeight="1"/>
    <row r="278" s="136" customFormat="1" ht="15.75" customHeight="1"/>
    <row r="279" s="136" customFormat="1" ht="15.75" customHeight="1"/>
    <row r="280" s="136" customFormat="1" ht="15.75" customHeight="1"/>
    <row r="281" s="136" customFormat="1" ht="15.75" customHeight="1"/>
    <row r="282" s="136" customFormat="1" ht="15.75" customHeight="1"/>
    <row r="283" s="136" customFormat="1" ht="15.75" customHeight="1"/>
    <row r="284" s="136" customFormat="1" ht="15.75" customHeight="1"/>
    <row r="285" s="136" customFormat="1" ht="15.75" customHeight="1"/>
    <row r="286" s="136" customFormat="1" ht="15.75" customHeight="1"/>
    <row r="287" s="136" customFormat="1" ht="15.75" customHeight="1"/>
    <row r="288" s="136" customFormat="1" ht="15.75" customHeight="1"/>
    <row r="289" s="136" customFormat="1" ht="15.75" customHeight="1"/>
    <row r="290" s="136" customFormat="1" ht="15.75" customHeight="1"/>
    <row r="291" s="136" customFormat="1" ht="15.75" customHeight="1"/>
    <row r="292" s="136" customFormat="1" ht="15.75" customHeight="1"/>
    <row r="293" s="136" customFormat="1" ht="15.75" customHeight="1"/>
    <row r="294" s="136" customFormat="1" ht="15.75" customHeight="1"/>
    <row r="295" s="136" customFormat="1" ht="15.75" customHeight="1"/>
    <row r="296" s="136" customFormat="1" ht="15.75" customHeight="1"/>
    <row r="297" s="136" customFormat="1" ht="15.75" customHeight="1"/>
    <row r="298" s="136" customFormat="1" ht="15.75" customHeight="1"/>
    <row r="299" s="136" customFormat="1" ht="15.75" customHeight="1"/>
    <row r="300" s="136" customFormat="1" ht="15.75" customHeight="1"/>
    <row r="301" s="136" customFormat="1" ht="15.75" customHeight="1"/>
    <row r="302" s="136" customFormat="1" ht="15.75" customHeight="1"/>
    <row r="303" s="136" customFormat="1" ht="15.75" customHeight="1"/>
    <row r="304" s="136" customFormat="1" ht="15.75" customHeight="1"/>
    <row r="305" s="136" customFormat="1" ht="15.75" customHeight="1"/>
    <row r="306" s="136" customFormat="1" ht="15.75" customHeight="1"/>
    <row r="307" s="136" customFormat="1" ht="15.75" customHeight="1"/>
    <row r="308" s="136" customFormat="1" ht="15.75" customHeight="1"/>
    <row r="309" s="136" customFormat="1" ht="15.75" customHeight="1"/>
    <row r="310" s="136" customFormat="1" ht="15.75" customHeight="1"/>
    <row r="311" s="136" customFormat="1" ht="15.75" customHeight="1"/>
    <row r="312" s="136" customFormat="1" ht="15.75" customHeight="1"/>
    <row r="313" s="136" customFormat="1" ht="15.75" customHeight="1"/>
    <row r="314" s="136" customFormat="1" ht="15.75" customHeight="1"/>
    <row r="315" s="136" customFormat="1" ht="15.75" customHeight="1"/>
    <row r="316" s="136" customFormat="1" ht="15.75" customHeight="1"/>
    <row r="317" s="136" customFormat="1" ht="15.75" customHeight="1"/>
    <row r="318" s="136" customFormat="1" ht="15.75" customHeight="1"/>
    <row r="319" s="136" customFormat="1" ht="15.75" customHeight="1"/>
    <row r="320" s="136" customFormat="1" ht="15.75" customHeight="1"/>
    <row r="321" s="136" customFormat="1" ht="15.75" customHeight="1"/>
    <row r="322" s="136" customFormat="1" ht="15.75" customHeight="1"/>
    <row r="323" s="136" customFormat="1" ht="15.75" customHeight="1"/>
    <row r="324" s="136" customFormat="1" ht="15.75" customHeight="1"/>
    <row r="325" s="136" customFormat="1" ht="15.75" customHeight="1"/>
    <row r="326" s="136" customFormat="1" ht="15.75" customHeight="1"/>
    <row r="327" s="136" customFormat="1" ht="15.75" customHeight="1"/>
    <row r="328" s="136" customFormat="1" ht="15.75" customHeight="1"/>
    <row r="329" s="136" customFormat="1" ht="15.75" customHeight="1"/>
    <row r="330" s="136" customFormat="1" ht="15.75" customHeight="1"/>
    <row r="331" s="136" customFormat="1" ht="15.75" customHeight="1"/>
    <row r="332" s="136" customFormat="1" ht="15.75" customHeight="1"/>
    <row r="333" s="136" customFormat="1" ht="15.75" customHeight="1"/>
    <row r="334" s="136" customFormat="1" ht="15.75" customHeight="1"/>
    <row r="335" s="136" customFormat="1" ht="15.75" customHeight="1"/>
    <row r="336" s="136" customFormat="1" ht="15.75" customHeight="1"/>
    <row r="337" s="136" customFormat="1" ht="15.75" customHeight="1"/>
    <row r="338" s="136" customFormat="1" ht="15.75" customHeight="1"/>
    <row r="339" s="136" customFormat="1" ht="15.75" customHeight="1"/>
    <row r="340" s="136" customFormat="1" ht="15.75" customHeight="1"/>
    <row r="341" s="136" customFormat="1" ht="15.75" customHeight="1"/>
    <row r="342" s="136" customFormat="1" ht="15.75" customHeight="1"/>
    <row r="343" s="136" customFormat="1" ht="15.75" customHeight="1"/>
    <row r="344" s="136" customFormat="1" ht="15.75" customHeight="1"/>
    <row r="345" s="136" customFormat="1" ht="15.75" customHeight="1"/>
    <row r="346" s="136" customFormat="1" ht="15.75" customHeight="1"/>
    <row r="347" s="136" customFormat="1" ht="15.75" customHeight="1"/>
    <row r="348" s="136" customFormat="1" ht="15.75" customHeight="1"/>
    <row r="349" s="136" customFormat="1" ht="15.75" customHeight="1"/>
    <row r="350" s="136" customFormat="1" ht="15.75" customHeight="1"/>
    <row r="351" s="136" customFormat="1" ht="15.75" customHeight="1"/>
    <row r="352" s="136" customFormat="1" ht="15.75" customHeight="1"/>
    <row r="353" s="136" customFormat="1" ht="15.75" customHeight="1"/>
    <row r="354" s="136" customFormat="1" ht="15.75" customHeight="1"/>
    <row r="355" s="136" customFormat="1" ht="15.75" customHeight="1"/>
    <row r="356" s="136" customFormat="1" ht="15.75" customHeight="1"/>
    <row r="357" s="136" customFormat="1" ht="15.75" customHeight="1"/>
    <row r="358" s="136" customFormat="1" ht="15.75" customHeight="1"/>
    <row r="359" s="136" customFormat="1" ht="15.75" customHeight="1"/>
    <row r="360" s="136" customFormat="1" ht="15.75" customHeight="1"/>
    <row r="361" s="136" customFormat="1" ht="15.75" customHeight="1"/>
    <row r="362" s="136" customFormat="1" ht="15.75" customHeight="1"/>
    <row r="363" s="136" customFormat="1" ht="15.75" customHeight="1"/>
    <row r="364" s="136" customFormat="1" ht="15.75" customHeight="1"/>
    <row r="365" s="136" customFormat="1" ht="15.75" customHeight="1"/>
    <row r="366" s="136" customFormat="1" ht="15.75" customHeight="1"/>
    <row r="367" s="136" customFormat="1" ht="15.75" customHeight="1"/>
    <row r="368" s="136" customFormat="1" ht="15.75" customHeight="1"/>
    <row r="369" s="136" customFormat="1" ht="15.75" customHeight="1"/>
    <row r="370" s="136" customFormat="1" ht="15.75" customHeight="1"/>
    <row r="371" s="136" customFormat="1" ht="15.75" customHeight="1"/>
    <row r="372" s="136" customFormat="1" ht="15.75" customHeight="1"/>
    <row r="373" s="136" customFormat="1" ht="15.75" customHeight="1"/>
    <row r="374" s="136" customFormat="1" ht="15.75" customHeight="1"/>
    <row r="375" s="136" customFormat="1" ht="15.75" customHeight="1"/>
    <row r="376" s="136" customFormat="1" ht="15.75" customHeight="1"/>
    <row r="377" s="136" customFormat="1" ht="15.75" customHeight="1"/>
    <row r="378" s="136" customFormat="1" ht="15.75" customHeight="1"/>
    <row r="379" s="136" customFormat="1" ht="15.75" customHeight="1"/>
    <row r="380" s="136" customFormat="1" ht="15.75" customHeight="1"/>
    <row r="381" s="136" customFormat="1" ht="15.75" customHeight="1"/>
    <row r="382" s="136" customFormat="1" ht="15.75" customHeight="1"/>
    <row r="383" s="136" customFormat="1" ht="15.75" customHeight="1"/>
    <row r="384" s="136" customFormat="1" ht="15.75" customHeight="1"/>
    <row r="385" s="136" customFormat="1" ht="15.75" customHeight="1"/>
    <row r="386" s="136" customFormat="1" ht="15.75" customHeight="1"/>
    <row r="387" s="136" customFormat="1" ht="15.75" customHeight="1"/>
    <row r="388" s="136" customFormat="1" ht="15.75" customHeight="1"/>
    <row r="389" s="136" customFormat="1" ht="15.75" customHeight="1"/>
    <row r="390" s="136" customFormat="1" ht="15.75" customHeight="1"/>
    <row r="391" s="136" customFormat="1" ht="15.75" customHeight="1"/>
    <row r="392" s="136" customFormat="1" ht="15.75" customHeight="1"/>
    <row r="393" s="136" customFormat="1" ht="15.75" customHeight="1"/>
    <row r="394" s="136" customFormat="1" ht="15.75" customHeight="1"/>
    <row r="395" s="136" customFormat="1" ht="15.75" customHeight="1"/>
    <row r="396" s="136" customFormat="1" ht="15.75" customHeight="1"/>
    <row r="397" s="136" customFormat="1" ht="15.75" customHeight="1"/>
    <row r="398" s="136" customFormat="1" ht="15.75" customHeight="1"/>
    <row r="399" s="136" customFormat="1" ht="15.75" customHeight="1"/>
    <row r="400" s="136" customFormat="1" ht="15.75" customHeight="1"/>
    <row r="401" s="136" customFormat="1" ht="15.75" customHeight="1"/>
    <row r="402" s="136" customFormat="1" ht="15.75" customHeight="1"/>
    <row r="403" s="136" customFormat="1" ht="15.75" customHeight="1"/>
    <row r="404" s="136" customFormat="1" ht="15.75" customHeight="1"/>
    <row r="405" s="136" customFormat="1" ht="15.75" customHeight="1"/>
    <row r="406" s="136" customFormat="1" ht="15.75" customHeight="1"/>
    <row r="407" s="136" customFormat="1" ht="15.75" customHeight="1"/>
    <row r="408" s="136" customFormat="1" ht="15.75" customHeight="1"/>
    <row r="409" s="136" customFormat="1" ht="15.75" customHeight="1"/>
    <row r="410" s="136" customFormat="1" ht="15.75" customHeight="1"/>
    <row r="411" s="136" customFormat="1" ht="15.75" customHeight="1"/>
    <row r="412" s="136" customFormat="1" ht="15.75" customHeight="1"/>
    <row r="413" s="136" customFormat="1" ht="15.75" customHeight="1"/>
    <row r="414" s="136" customFormat="1" ht="15.75" customHeight="1"/>
    <row r="415" s="136" customFormat="1" ht="15.75" customHeight="1"/>
    <row r="416" s="136" customFormat="1" ht="15.75" customHeight="1"/>
    <row r="417" s="136" customFormat="1" ht="15.75" customHeight="1"/>
    <row r="418" s="136" customFormat="1" ht="15.75" customHeight="1"/>
    <row r="419" s="136" customFormat="1" ht="15.75" customHeight="1"/>
    <row r="420" s="136" customFormat="1" ht="15.75" customHeight="1"/>
    <row r="421" s="136" customFormat="1" ht="15.75" customHeight="1"/>
    <row r="422" s="136" customFormat="1" ht="15.75" customHeight="1"/>
    <row r="423" s="136" customFormat="1" ht="15.75" customHeight="1"/>
    <row r="424" s="136" customFormat="1" ht="15.75" customHeight="1"/>
    <row r="425" s="136" customFormat="1" ht="15.75" customHeight="1"/>
    <row r="426" s="136" customFormat="1" ht="15.75" customHeight="1"/>
    <row r="427" s="136" customFormat="1" ht="15.75" customHeight="1"/>
    <row r="428" s="136" customFormat="1" ht="15.75" customHeight="1"/>
    <row r="429" s="136" customFormat="1" ht="15.75" customHeight="1"/>
    <row r="430" s="136" customFormat="1" ht="15.75" customHeight="1"/>
    <row r="431" s="136" customFormat="1" ht="15.75" customHeight="1"/>
    <row r="432" s="136" customFormat="1" ht="15.75" customHeight="1"/>
    <row r="433" s="136" customFormat="1" ht="15.75" customHeight="1"/>
    <row r="434" s="136" customFormat="1" ht="15.75" customHeight="1"/>
    <row r="435" s="136" customFormat="1" ht="15.75" customHeight="1"/>
    <row r="436" s="136" customFormat="1" ht="15.75" customHeight="1"/>
    <row r="437" s="136" customFormat="1" ht="15.75" customHeight="1"/>
    <row r="438" s="136" customFormat="1" ht="15.75" customHeight="1"/>
    <row r="439" s="136" customFormat="1" ht="15.75" customHeight="1"/>
    <row r="440" s="136" customFormat="1" ht="15.75" customHeight="1"/>
    <row r="441" s="136" customFormat="1" ht="15.75" customHeight="1"/>
    <row r="442" s="136" customFormat="1" ht="15.75" customHeight="1"/>
    <row r="443" s="136" customFormat="1" ht="15.75" customHeight="1"/>
    <row r="444" s="136" customFormat="1" ht="15.75" customHeight="1"/>
    <row r="445" s="136" customFormat="1" ht="15.75" customHeight="1"/>
    <row r="446" s="136" customFormat="1" ht="15.75" customHeight="1"/>
    <row r="447" s="136" customFormat="1" ht="15.75" customHeight="1"/>
    <row r="448" s="136" customFormat="1" ht="15.75" customHeight="1"/>
    <row r="449" spans="2:18" s="136" customFormat="1" ht="15.75" customHeight="1"/>
    <row r="450" spans="2:18" s="136" customFormat="1" ht="15.75" customHeight="1"/>
    <row r="451" spans="2:18" s="136" customFormat="1" ht="15.75" customHeight="1"/>
    <row r="452" spans="2:18" s="136" customFormat="1" ht="15.75" customHeight="1"/>
    <row r="453" spans="2:18" s="136" customFormat="1" ht="15.75" customHeight="1"/>
    <row r="454" spans="2:18" ht="15.75" customHeight="1">
      <c r="B454" s="136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Q454" s="136"/>
      <c r="R454" s="136"/>
    </row>
    <row r="455" spans="2:18" ht="15.75" customHeight="1">
      <c r="B455" s="136"/>
      <c r="H455" s="136"/>
      <c r="I455" s="136"/>
      <c r="L455" s="136"/>
      <c r="Q455" s="136"/>
      <c r="R455" s="136"/>
    </row>
    <row r="456" spans="2:18" ht="15.75" customHeight="1">
      <c r="I456" s="136"/>
      <c r="L456" s="136"/>
      <c r="Q456" s="136"/>
      <c r="R456" s="136"/>
    </row>
    <row r="457" spans="2:18" ht="15.75" customHeight="1">
      <c r="Q457" s="136"/>
      <c r="R457" s="136"/>
    </row>
    <row r="458" spans="2:18" ht="15.75" customHeight="1">
      <c r="Q458" s="136"/>
      <c r="R458" s="136"/>
    </row>
    <row r="459" spans="2:18" ht="15.75" customHeight="1">
      <c r="Q459" s="136"/>
      <c r="R459" s="136"/>
    </row>
    <row r="460" spans="2:18" ht="15.75" customHeight="1">
      <c r="Q460" s="136"/>
      <c r="R460" s="136"/>
    </row>
    <row r="461" spans="2:18" ht="15.75" customHeight="1">
      <c r="Q461" s="136"/>
      <c r="R461" s="136"/>
    </row>
    <row r="462" spans="2:18" ht="15.75" customHeight="1">
      <c r="Q462" s="136"/>
      <c r="R462" s="136"/>
    </row>
    <row r="463" spans="2:18" ht="15.75" customHeight="1">
      <c r="Q463" s="136"/>
      <c r="R463" s="136"/>
    </row>
    <row r="464" spans="2:18" ht="15.75" customHeight="1">
      <c r="Q464" s="136"/>
      <c r="R464" s="136"/>
    </row>
    <row r="465" spans="17:18" ht="15.75" customHeight="1">
      <c r="Q465" s="136"/>
      <c r="R465" s="136"/>
    </row>
    <row r="466" spans="17:18" ht="15.75" customHeight="1">
      <c r="Q466" s="136"/>
      <c r="R466" s="136"/>
    </row>
    <row r="467" spans="17:18" ht="15.75" customHeight="1">
      <c r="Q467" s="136"/>
      <c r="R467" s="136"/>
    </row>
    <row r="468" spans="17:18" ht="15.75" customHeight="1">
      <c r="Q468" s="136"/>
      <c r="R468" s="136"/>
    </row>
    <row r="469" spans="17:18" ht="15.75" customHeight="1">
      <c r="Q469" s="136"/>
      <c r="R469" s="136"/>
    </row>
    <row r="470" spans="17:18" ht="15.75" customHeight="1">
      <c r="Q470" s="136"/>
      <c r="R470" s="136"/>
    </row>
    <row r="471" spans="17:18" ht="15.75" customHeight="1">
      <c r="Q471" s="136"/>
      <c r="R471" s="136"/>
    </row>
    <row r="472" spans="17:18" ht="15.75" customHeight="1">
      <c r="Q472" s="136"/>
      <c r="R472" s="136"/>
    </row>
    <row r="473" spans="17:18" ht="15.75" customHeight="1">
      <c r="Q473" s="136"/>
      <c r="R473" s="136"/>
    </row>
    <row r="474" spans="17:18" ht="15.75" customHeight="1">
      <c r="Q474" s="136"/>
      <c r="R474" s="136"/>
    </row>
    <row r="475" spans="17:18" ht="15.75" customHeight="1">
      <c r="Q475" s="136"/>
      <c r="R475" s="136"/>
    </row>
    <row r="476" spans="17:18" ht="15.75" customHeight="1">
      <c r="Q476" s="136"/>
      <c r="R476" s="136"/>
    </row>
    <row r="477" spans="17:18" ht="15.75" customHeight="1">
      <c r="Q477" s="136"/>
      <c r="R477" s="136"/>
    </row>
    <row r="478" spans="17:18" ht="15.75" customHeight="1">
      <c r="Q478" s="136"/>
      <c r="R478" s="136"/>
    </row>
    <row r="479" spans="17:18" ht="15.75" customHeight="1">
      <c r="Q479" s="136"/>
      <c r="R479" s="136"/>
    </row>
    <row r="480" spans="17:18" ht="15.75" customHeight="1">
      <c r="Q480" s="136"/>
      <c r="R480" s="136"/>
    </row>
    <row r="481" spans="17:18" ht="15.75" customHeight="1">
      <c r="Q481" s="136"/>
      <c r="R481" s="136"/>
    </row>
    <row r="482" spans="17:18" ht="15.75" customHeight="1">
      <c r="Q482" s="136"/>
      <c r="R482" s="136"/>
    </row>
    <row r="483" spans="17:18" ht="15.75" customHeight="1">
      <c r="Q483" s="96"/>
      <c r="R483" s="96"/>
    </row>
    <row r="484" spans="17:18" ht="15.75" customHeight="1">
      <c r="Q484" s="96"/>
      <c r="R484" s="96"/>
    </row>
    <row r="485" spans="17:18" ht="15.75" customHeight="1">
      <c r="Q485" s="96"/>
      <c r="R485" s="96"/>
    </row>
    <row r="486" spans="17:18" ht="15.75" customHeight="1">
      <c r="Q486" s="96"/>
      <c r="R486" s="96"/>
    </row>
    <row r="487" spans="17:18" ht="15.75" customHeight="1">
      <c r="Q487" s="96"/>
      <c r="R487" s="96"/>
    </row>
    <row r="488" spans="17:18" ht="15.75" customHeight="1">
      <c r="Q488" s="96"/>
      <c r="R488" s="96"/>
    </row>
    <row r="489" spans="17:18" ht="15.75" customHeight="1">
      <c r="Q489" s="96"/>
      <c r="R489" s="96"/>
    </row>
    <row r="490" spans="17:18" ht="15.75" customHeight="1">
      <c r="Q490" s="96"/>
      <c r="R490" s="96"/>
    </row>
    <row r="491" spans="17:18" ht="15.75" customHeight="1">
      <c r="Q491" s="96"/>
      <c r="R491" s="96"/>
    </row>
    <row r="492" spans="17:18" ht="15.75" customHeight="1">
      <c r="Q492" s="96"/>
      <c r="R492" s="96"/>
    </row>
    <row r="493" spans="17:18" ht="15.75" customHeight="1">
      <c r="Q493" s="96"/>
      <c r="R493" s="96"/>
    </row>
    <row r="494" spans="17:18" ht="15.75" customHeight="1">
      <c r="Q494" s="96"/>
      <c r="R494" s="96"/>
    </row>
    <row r="495" spans="17:18" ht="15.75" customHeight="1">
      <c r="Q495" s="96"/>
      <c r="R495" s="96"/>
    </row>
    <row r="496" spans="17:18" ht="15.75" customHeight="1">
      <c r="Q496" s="96"/>
      <c r="R496" s="96"/>
    </row>
    <row r="497" spans="17:18" ht="15.75" customHeight="1">
      <c r="Q497" s="96"/>
      <c r="R497" s="96"/>
    </row>
    <row r="498" spans="17:18" ht="15.75" customHeight="1">
      <c r="Q498" s="96"/>
      <c r="R498" s="96"/>
    </row>
    <row r="499" spans="17:18" ht="15.75" customHeight="1">
      <c r="Q499" s="96"/>
      <c r="R499" s="96"/>
    </row>
    <row r="500" spans="17:18" ht="15.75" customHeight="1">
      <c r="Q500" s="96"/>
      <c r="R500" s="96"/>
    </row>
    <row r="501" spans="17:18" ht="15.75" customHeight="1">
      <c r="Q501" s="96"/>
      <c r="R501" s="96"/>
    </row>
    <row r="502" spans="17:18" ht="15.75" customHeight="1">
      <c r="Q502" s="96"/>
      <c r="R502" s="96"/>
    </row>
    <row r="503" spans="17:18" ht="15.75" customHeight="1">
      <c r="Q503" s="96"/>
      <c r="R503" s="96"/>
    </row>
    <row r="504" spans="17:18" ht="15.75" customHeight="1">
      <c r="Q504" s="96"/>
      <c r="R504" s="96"/>
    </row>
    <row r="505" spans="17:18" ht="15.75" customHeight="1">
      <c r="Q505" s="96"/>
      <c r="R505" s="96"/>
    </row>
    <row r="506" spans="17:18" ht="15.75" customHeight="1">
      <c r="Q506" s="96"/>
      <c r="R506" s="96"/>
    </row>
    <row r="507" spans="17:18" ht="15.75" customHeight="1">
      <c r="Q507" s="96"/>
      <c r="R507" s="96"/>
    </row>
    <row r="508" spans="17:18" ht="15.75" customHeight="1">
      <c r="Q508" s="96"/>
      <c r="R508" s="96"/>
    </row>
    <row r="509" spans="17:18" ht="15.75" customHeight="1">
      <c r="Q509" s="96"/>
      <c r="R509" s="96"/>
    </row>
    <row r="510" spans="17:18" ht="15.75" customHeight="1">
      <c r="Q510" s="96"/>
      <c r="R510" s="96"/>
    </row>
    <row r="511" spans="17:18" ht="15.75" customHeight="1">
      <c r="Q511" s="96"/>
      <c r="R511" s="96"/>
    </row>
    <row r="512" spans="17:18" ht="15.75" customHeight="1">
      <c r="Q512" s="96"/>
      <c r="R512" s="96"/>
    </row>
    <row r="513" spans="17:18" ht="15.75" customHeight="1">
      <c r="Q513" s="96"/>
      <c r="R513" s="96"/>
    </row>
    <row r="514" spans="17:18" ht="15.75" customHeight="1">
      <c r="Q514" s="96"/>
      <c r="R514" s="96"/>
    </row>
    <row r="515" spans="17:18" ht="15.75" customHeight="1">
      <c r="Q515" s="96"/>
      <c r="R515" s="96"/>
    </row>
    <row r="516" spans="17:18" ht="15.75" customHeight="1">
      <c r="Q516" s="96"/>
      <c r="R516" s="96"/>
    </row>
    <row r="517" spans="17:18" ht="15.75" customHeight="1">
      <c r="Q517" s="96"/>
      <c r="R517" s="96"/>
    </row>
    <row r="518" spans="17:18" ht="15.75" customHeight="1">
      <c r="Q518" s="96"/>
      <c r="R518" s="96"/>
    </row>
    <row r="519" spans="17:18" ht="15.75" customHeight="1">
      <c r="Q519" s="96"/>
      <c r="R519" s="96"/>
    </row>
    <row r="520" spans="17:18" ht="15.75" customHeight="1">
      <c r="Q520" s="96"/>
      <c r="R520" s="96"/>
    </row>
    <row r="521" spans="17:18" ht="15.75" customHeight="1">
      <c r="Q521" s="96"/>
      <c r="R521" s="96"/>
    </row>
    <row r="522" spans="17:18" ht="15.75" customHeight="1">
      <c r="Q522" s="96"/>
      <c r="R522" s="96"/>
    </row>
    <row r="523" spans="17:18" ht="15.75" customHeight="1">
      <c r="Q523" s="96"/>
      <c r="R523" s="96"/>
    </row>
    <row r="524" spans="17:18" ht="15.75" customHeight="1">
      <c r="Q524" s="96"/>
      <c r="R524" s="96"/>
    </row>
    <row r="525" spans="17:18" ht="15.75" customHeight="1">
      <c r="Q525" s="96"/>
      <c r="R525" s="96"/>
    </row>
    <row r="526" spans="17:18" ht="15.75" customHeight="1">
      <c r="Q526" s="96"/>
      <c r="R526" s="96"/>
    </row>
    <row r="527" spans="17:18" ht="15.75" customHeight="1">
      <c r="Q527" s="96"/>
      <c r="R527" s="96"/>
    </row>
    <row r="528" spans="17:18" ht="15.75" customHeight="1">
      <c r="Q528" s="96"/>
      <c r="R528" s="96"/>
    </row>
    <row r="529" spans="17:18" ht="15.75" customHeight="1">
      <c r="Q529" s="96"/>
      <c r="R529" s="96"/>
    </row>
    <row r="530" spans="17:18" ht="15.75" customHeight="1">
      <c r="Q530" s="96"/>
      <c r="R530" s="96"/>
    </row>
    <row r="531" spans="17:18" ht="15.75" customHeight="1">
      <c r="Q531" s="96"/>
      <c r="R531" s="96"/>
    </row>
    <row r="532" spans="17:18" ht="15.75" customHeight="1">
      <c r="Q532" s="96"/>
      <c r="R532" s="96"/>
    </row>
    <row r="533" spans="17:18" ht="15.75" customHeight="1">
      <c r="Q533" s="96"/>
      <c r="R533" s="96"/>
    </row>
    <row r="534" spans="17:18" ht="15.75" customHeight="1">
      <c r="Q534" s="96"/>
      <c r="R534" s="96"/>
    </row>
    <row r="535" spans="17:18" ht="15.75" customHeight="1">
      <c r="Q535" s="96"/>
      <c r="R535" s="96"/>
    </row>
    <row r="536" spans="17:18" ht="15.75" customHeight="1">
      <c r="Q536" s="96"/>
      <c r="R536" s="96"/>
    </row>
    <row r="537" spans="17:18" ht="15.75" customHeight="1">
      <c r="Q537" s="96"/>
      <c r="R537" s="96"/>
    </row>
    <row r="538" spans="17:18" ht="15.75" customHeight="1">
      <c r="Q538" s="96"/>
      <c r="R538" s="96"/>
    </row>
    <row r="539" spans="17:18" ht="15.75" customHeight="1">
      <c r="Q539" s="96"/>
      <c r="R539" s="96"/>
    </row>
    <row r="540" spans="17:18" ht="15.75" customHeight="1">
      <c r="Q540" s="96"/>
      <c r="R540" s="96"/>
    </row>
    <row r="541" spans="17:18" ht="15.75" customHeight="1">
      <c r="Q541" s="96"/>
      <c r="R541" s="96"/>
    </row>
    <row r="542" spans="17:18" ht="15.75" customHeight="1">
      <c r="Q542" s="96"/>
      <c r="R542" s="96"/>
    </row>
    <row r="543" spans="17:18" ht="15.75" customHeight="1">
      <c r="Q543" s="96"/>
      <c r="R543" s="96"/>
    </row>
    <row r="544" spans="17:18" ht="15.75" customHeight="1">
      <c r="Q544" s="96"/>
      <c r="R544" s="96"/>
    </row>
    <row r="545" spans="17:18" ht="15.75" customHeight="1">
      <c r="Q545" s="96"/>
      <c r="R545" s="96"/>
    </row>
    <row r="546" spans="17:18" ht="15.75" customHeight="1">
      <c r="Q546" s="96"/>
      <c r="R546" s="96"/>
    </row>
    <row r="547" spans="17:18" ht="15.75" customHeight="1">
      <c r="Q547" s="96"/>
      <c r="R547" s="96"/>
    </row>
    <row r="548" spans="17:18" ht="15.75" customHeight="1">
      <c r="Q548" s="96"/>
      <c r="R548" s="96"/>
    </row>
    <row r="549" spans="17:18" ht="15.75" customHeight="1">
      <c r="Q549" s="96"/>
      <c r="R549" s="96"/>
    </row>
    <row r="550" spans="17:18" ht="15.75" customHeight="1">
      <c r="Q550" s="96"/>
      <c r="R550" s="96"/>
    </row>
    <row r="551" spans="17:18" ht="15.75" customHeight="1">
      <c r="Q551" s="96"/>
      <c r="R551" s="96"/>
    </row>
    <row r="552" spans="17:18" ht="15.75" customHeight="1">
      <c r="Q552" s="96"/>
      <c r="R552" s="96"/>
    </row>
    <row r="553" spans="17:18" ht="15.75" customHeight="1">
      <c r="Q553" s="96"/>
      <c r="R553" s="96"/>
    </row>
    <row r="554" spans="17:18" ht="15.75" customHeight="1">
      <c r="Q554" s="96"/>
      <c r="R554" s="96"/>
    </row>
    <row r="555" spans="17:18" ht="15.75" customHeight="1">
      <c r="Q555" s="96"/>
      <c r="R555" s="96"/>
    </row>
    <row r="556" spans="17:18" ht="15.75" customHeight="1">
      <c r="Q556" s="96"/>
      <c r="R556" s="96"/>
    </row>
    <row r="557" spans="17:18" ht="15.75" customHeight="1">
      <c r="Q557" s="96"/>
      <c r="R557" s="96"/>
    </row>
    <row r="558" spans="17:18" ht="15.75" customHeight="1">
      <c r="Q558" s="96"/>
      <c r="R558" s="96"/>
    </row>
    <row r="559" spans="17:18" ht="15.75" customHeight="1">
      <c r="Q559" s="96"/>
      <c r="R559" s="96"/>
    </row>
    <row r="560" spans="17:18" ht="15.75" customHeight="1">
      <c r="Q560" s="96"/>
      <c r="R560" s="96"/>
    </row>
    <row r="561" spans="17:18" ht="15.75" customHeight="1">
      <c r="Q561" s="96"/>
      <c r="R561" s="96"/>
    </row>
    <row r="562" spans="17:18" ht="15.75" customHeight="1">
      <c r="Q562" s="96"/>
      <c r="R562" s="96"/>
    </row>
    <row r="563" spans="17:18" ht="15.75" customHeight="1">
      <c r="Q563" s="96"/>
      <c r="R563" s="96"/>
    </row>
    <row r="564" spans="17:18" ht="15.75" customHeight="1">
      <c r="Q564" s="96"/>
      <c r="R564" s="96"/>
    </row>
    <row r="565" spans="17:18" ht="15.75" customHeight="1">
      <c r="Q565" s="96"/>
      <c r="R565" s="96"/>
    </row>
    <row r="566" spans="17:18" ht="15.75" customHeight="1">
      <c r="Q566" s="96"/>
      <c r="R566" s="96"/>
    </row>
    <row r="567" spans="17:18" ht="15.75" customHeight="1">
      <c r="Q567" s="96"/>
      <c r="R567" s="96"/>
    </row>
    <row r="568" spans="17:18" ht="15.75" customHeight="1">
      <c r="Q568" s="96"/>
      <c r="R568" s="96"/>
    </row>
    <row r="569" spans="17:18" ht="15.75" customHeight="1">
      <c r="Q569" s="96"/>
      <c r="R569" s="96"/>
    </row>
    <row r="570" spans="17:18" ht="15.75" customHeight="1">
      <c r="Q570" s="96"/>
      <c r="R570" s="96"/>
    </row>
    <row r="571" spans="17:18" ht="15.75" customHeight="1">
      <c r="Q571" s="96"/>
      <c r="R571" s="96"/>
    </row>
    <row r="572" spans="17:18" ht="15.75" customHeight="1">
      <c r="Q572" s="96"/>
      <c r="R572" s="96"/>
    </row>
    <row r="573" spans="17:18" ht="15.75" customHeight="1">
      <c r="Q573" s="96"/>
      <c r="R573" s="96"/>
    </row>
    <row r="574" spans="17:18" ht="15.75" customHeight="1">
      <c r="Q574" s="96"/>
      <c r="R574" s="96"/>
    </row>
    <row r="575" spans="17:18" ht="15.75" customHeight="1">
      <c r="Q575" s="96"/>
      <c r="R575" s="96"/>
    </row>
    <row r="576" spans="17:18" ht="15.75" customHeight="1">
      <c r="Q576" s="96"/>
      <c r="R576" s="96"/>
    </row>
    <row r="577" spans="17:18" ht="15.75" customHeight="1">
      <c r="Q577" s="96"/>
      <c r="R577" s="96"/>
    </row>
    <row r="578" spans="17:18" ht="15.75" customHeight="1">
      <c r="Q578" s="96"/>
      <c r="R578" s="96"/>
    </row>
    <row r="579" spans="17:18" ht="15.75" customHeight="1">
      <c r="Q579" s="96"/>
      <c r="R579" s="96"/>
    </row>
    <row r="580" spans="17:18" ht="15.75" customHeight="1">
      <c r="Q580" s="96"/>
      <c r="R580" s="96"/>
    </row>
    <row r="581" spans="17:18" ht="15.75" customHeight="1">
      <c r="Q581" s="96"/>
      <c r="R581" s="96"/>
    </row>
    <row r="582" spans="17:18" ht="15.75" customHeight="1">
      <c r="Q582" s="96"/>
      <c r="R582" s="96"/>
    </row>
    <row r="583" spans="17:18" ht="15.75" customHeight="1">
      <c r="Q583" s="96"/>
      <c r="R583" s="96"/>
    </row>
    <row r="584" spans="17:18" ht="15.75" customHeight="1">
      <c r="Q584" s="96"/>
      <c r="R584" s="96"/>
    </row>
    <row r="585" spans="17:18" ht="15.75" customHeight="1">
      <c r="Q585" s="96"/>
      <c r="R585" s="96"/>
    </row>
    <row r="586" spans="17:18" ht="15.75" customHeight="1">
      <c r="Q586" s="96"/>
      <c r="R586" s="96"/>
    </row>
    <row r="587" spans="17:18" ht="15.75" customHeight="1">
      <c r="Q587" s="96"/>
      <c r="R587" s="96"/>
    </row>
    <row r="588" spans="17:18" ht="15.75" customHeight="1">
      <c r="Q588" s="96"/>
      <c r="R588" s="96"/>
    </row>
    <row r="589" spans="17:18" ht="15.75" customHeight="1">
      <c r="Q589" s="96"/>
      <c r="R589" s="96"/>
    </row>
    <row r="590" spans="17:18" ht="15.75" customHeight="1">
      <c r="Q590" s="96"/>
      <c r="R590" s="96"/>
    </row>
    <row r="591" spans="17:18" ht="15.75" customHeight="1">
      <c r="Q591" s="96"/>
      <c r="R591" s="96"/>
    </row>
    <row r="592" spans="17:18" ht="15.75" customHeight="1">
      <c r="Q592" s="96"/>
      <c r="R592" s="96"/>
    </row>
    <row r="593" spans="17:18" ht="15.75" customHeight="1">
      <c r="Q593" s="96"/>
      <c r="R593" s="96"/>
    </row>
    <row r="594" spans="17:18" ht="15.75" customHeight="1">
      <c r="Q594" s="96"/>
      <c r="R594" s="96"/>
    </row>
    <row r="595" spans="17:18" ht="15.75" customHeight="1">
      <c r="Q595" s="96"/>
      <c r="R595" s="96"/>
    </row>
    <row r="596" spans="17:18" ht="15.75" customHeight="1">
      <c r="Q596" s="96"/>
      <c r="R596" s="96"/>
    </row>
    <row r="597" spans="17:18" ht="15.75" customHeight="1">
      <c r="Q597" s="96"/>
      <c r="R597" s="96"/>
    </row>
    <row r="598" spans="17:18" ht="15.75" customHeight="1">
      <c r="Q598" s="96"/>
      <c r="R598" s="96"/>
    </row>
    <row r="599" spans="17:18" ht="15.75" customHeight="1">
      <c r="Q599" s="96"/>
      <c r="R599" s="96"/>
    </row>
    <row r="600" spans="17:18" ht="15.75" customHeight="1">
      <c r="Q600" s="96"/>
      <c r="R600" s="96"/>
    </row>
    <row r="601" spans="17:18" ht="15.75" customHeight="1">
      <c r="Q601" s="96"/>
      <c r="R601" s="96"/>
    </row>
    <row r="602" spans="17:18" ht="15.75" customHeight="1">
      <c r="Q602" s="96"/>
      <c r="R602" s="96"/>
    </row>
    <row r="603" spans="17:18" ht="15.75" customHeight="1">
      <c r="Q603" s="96"/>
      <c r="R603" s="96"/>
    </row>
    <row r="604" spans="17:18" ht="15.75" customHeight="1">
      <c r="Q604" s="96"/>
      <c r="R604" s="96"/>
    </row>
    <row r="605" spans="17:18" ht="15.75" customHeight="1">
      <c r="Q605" s="96"/>
      <c r="R605" s="96"/>
    </row>
    <row r="606" spans="17:18" ht="15.75" customHeight="1">
      <c r="Q606" s="96"/>
      <c r="R606" s="96"/>
    </row>
    <row r="607" spans="17:18" ht="15.75" customHeight="1">
      <c r="Q607" s="96"/>
      <c r="R607" s="96"/>
    </row>
    <row r="608" spans="17:18" ht="15.75" customHeight="1">
      <c r="Q608" s="96"/>
      <c r="R608" s="96"/>
    </row>
    <row r="609" spans="17:18" ht="15.75" customHeight="1">
      <c r="Q609" s="96"/>
      <c r="R609" s="96"/>
    </row>
    <row r="610" spans="17:18" ht="15.75" customHeight="1">
      <c r="Q610" s="96"/>
      <c r="R610" s="96"/>
    </row>
    <row r="611" spans="17:18" ht="15.75" customHeight="1">
      <c r="Q611" s="96"/>
      <c r="R611" s="96"/>
    </row>
    <row r="612" spans="17:18" ht="15.75" customHeight="1">
      <c r="Q612" s="96"/>
      <c r="R612" s="96"/>
    </row>
    <row r="613" spans="17:18" ht="15.75" customHeight="1">
      <c r="Q613" s="96"/>
      <c r="R613" s="96"/>
    </row>
    <row r="614" spans="17:18" ht="15.75" customHeight="1">
      <c r="Q614" s="96"/>
      <c r="R614" s="96"/>
    </row>
    <row r="615" spans="17:18" ht="15.75" customHeight="1">
      <c r="Q615" s="96"/>
      <c r="R615" s="96"/>
    </row>
    <row r="616" spans="17:18" ht="15.75" customHeight="1">
      <c r="Q616" s="96"/>
      <c r="R616" s="96"/>
    </row>
    <row r="617" spans="17:18" ht="15.75" customHeight="1">
      <c r="Q617" s="96"/>
      <c r="R617" s="96"/>
    </row>
    <row r="618" spans="17:18" ht="15.75" customHeight="1">
      <c r="Q618" s="96"/>
      <c r="R618" s="96"/>
    </row>
    <row r="619" spans="17:18" ht="15.75" customHeight="1">
      <c r="Q619" s="96"/>
      <c r="R619" s="96"/>
    </row>
    <row r="620" spans="17:18" ht="15.75" customHeight="1">
      <c r="Q620" s="96"/>
      <c r="R620" s="96"/>
    </row>
    <row r="621" spans="17:18" ht="15.75" customHeight="1">
      <c r="Q621" s="96"/>
      <c r="R621" s="96"/>
    </row>
    <row r="622" spans="17:18" ht="15.75" customHeight="1">
      <c r="Q622" s="96"/>
      <c r="R622" s="96"/>
    </row>
    <row r="623" spans="17:18" ht="15.75" customHeight="1">
      <c r="Q623" s="96"/>
      <c r="R623" s="96"/>
    </row>
    <row r="624" spans="17:18" ht="15.75" customHeight="1">
      <c r="Q624" s="96"/>
      <c r="R624" s="96"/>
    </row>
    <row r="625" spans="17:18" ht="15.75" customHeight="1">
      <c r="Q625" s="96"/>
      <c r="R625" s="96"/>
    </row>
    <row r="626" spans="17:18" ht="15.75" customHeight="1">
      <c r="Q626" s="96"/>
      <c r="R626" s="96"/>
    </row>
    <row r="627" spans="17:18" ht="15.75" customHeight="1">
      <c r="Q627" s="96"/>
      <c r="R627" s="96"/>
    </row>
    <row r="628" spans="17:18" ht="15.75" customHeight="1">
      <c r="Q628" s="96"/>
      <c r="R628" s="96"/>
    </row>
    <row r="629" spans="17:18" ht="15.75" customHeight="1">
      <c r="Q629" s="96"/>
      <c r="R629" s="96"/>
    </row>
    <row r="630" spans="17:18" ht="15.75" customHeight="1">
      <c r="Q630" s="96"/>
      <c r="R630" s="96"/>
    </row>
    <row r="631" spans="17:18" ht="15.75" customHeight="1">
      <c r="Q631" s="96"/>
      <c r="R631" s="96"/>
    </row>
    <row r="632" spans="17:18" ht="15.75" customHeight="1">
      <c r="Q632" s="96"/>
      <c r="R632" s="96"/>
    </row>
    <row r="633" spans="17:18" ht="15.75" customHeight="1">
      <c r="Q633" s="96"/>
      <c r="R633" s="96"/>
    </row>
    <row r="634" spans="17:18" ht="15.75" customHeight="1">
      <c r="Q634" s="96"/>
      <c r="R634" s="96"/>
    </row>
    <row r="635" spans="17:18" ht="15.75" customHeight="1">
      <c r="Q635" s="96"/>
      <c r="R635" s="96"/>
    </row>
    <row r="636" spans="17:18" ht="15.75" customHeight="1">
      <c r="Q636" s="96"/>
      <c r="R636" s="96"/>
    </row>
    <row r="637" spans="17:18" ht="15.75" customHeight="1">
      <c r="Q637" s="96"/>
      <c r="R637" s="96"/>
    </row>
    <row r="638" spans="17:18" ht="15.75" customHeight="1">
      <c r="Q638" s="96"/>
      <c r="R638" s="96"/>
    </row>
    <row r="639" spans="17:18" ht="15.75" customHeight="1">
      <c r="Q639" s="96"/>
      <c r="R639" s="96"/>
    </row>
    <row r="640" spans="17:18" ht="15.75" customHeight="1">
      <c r="Q640" s="96"/>
      <c r="R640" s="96"/>
    </row>
    <row r="641" spans="17:18" ht="15.75" customHeight="1">
      <c r="Q641" s="96"/>
      <c r="R641" s="96"/>
    </row>
    <row r="642" spans="17:18" ht="15.75" customHeight="1">
      <c r="Q642" s="96"/>
      <c r="R642" s="96"/>
    </row>
    <row r="643" spans="17:18" ht="15.75" customHeight="1">
      <c r="Q643" s="96"/>
      <c r="R643" s="96"/>
    </row>
    <row r="644" spans="17:18" ht="15.75" customHeight="1">
      <c r="Q644" s="96"/>
      <c r="R644" s="96"/>
    </row>
    <row r="645" spans="17:18" ht="15.75" customHeight="1">
      <c r="Q645" s="96"/>
      <c r="R645" s="96"/>
    </row>
    <row r="646" spans="17:18" ht="15.75" customHeight="1">
      <c r="Q646" s="96"/>
      <c r="R646" s="96"/>
    </row>
    <row r="647" spans="17:18" ht="15.75" customHeight="1">
      <c r="Q647" s="96"/>
      <c r="R647" s="96"/>
    </row>
    <row r="648" spans="17:18" ht="15.75" customHeight="1">
      <c r="Q648" s="96"/>
      <c r="R648" s="96"/>
    </row>
    <row r="649" spans="17:18" ht="15.75" customHeight="1">
      <c r="Q649" s="96"/>
      <c r="R649" s="96"/>
    </row>
    <row r="650" spans="17:18" ht="15.75" customHeight="1">
      <c r="Q650" s="96"/>
      <c r="R650" s="96"/>
    </row>
    <row r="651" spans="17:18" ht="15.75" customHeight="1">
      <c r="Q651" s="96"/>
      <c r="R651" s="96"/>
    </row>
    <row r="652" spans="17:18" ht="15.75" customHeight="1">
      <c r="Q652" s="96"/>
      <c r="R652" s="96"/>
    </row>
    <row r="653" spans="17:18" ht="15.75" customHeight="1">
      <c r="Q653" s="96"/>
      <c r="R653" s="96"/>
    </row>
    <row r="654" spans="17:18" ht="15.75" customHeight="1">
      <c r="Q654" s="96"/>
      <c r="R654" s="96"/>
    </row>
    <row r="655" spans="17:18" ht="15.75" customHeight="1">
      <c r="Q655" s="96"/>
      <c r="R655" s="96"/>
    </row>
    <row r="656" spans="17:18" ht="15.75" customHeight="1">
      <c r="Q656" s="96"/>
      <c r="R656" s="96"/>
    </row>
    <row r="657" spans="17:18" ht="15.75" customHeight="1">
      <c r="Q657" s="96"/>
      <c r="R657" s="96"/>
    </row>
    <row r="658" spans="17:18" ht="15.75" customHeight="1">
      <c r="Q658" s="96"/>
      <c r="R658" s="96"/>
    </row>
    <row r="659" spans="17:18" ht="15.75" customHeight="1">
      <c r="Q659" s="96"/>
      <c r="R659" s="96"/>
    </row>
    <row r="660" spans="17:18" ht="15.75" customHeight="1">
      <c r="Q660" s="96"/>
      <c r="R660" s="96"/>
    </row>
    <row r="661" spans="17:18" ht="15.75" customHeight="1">
      <c r="Q661" s="96"/>
      <c r="R661" s="96"/>
    </row>
    <row r="662" spans="17:18" ht="15.75" customHeight="1">
      <c r="Q662" s="96"/>
      <c r="R662" s="96"/>
    </row>
    <row r="663" spans="17:18" ht="15.75" customHeight="1">
      <c r="Q663" s="96"/>
      <c r="R663" s="96"/>
    </row>
    <row r="664" spans="17:18" ht="15.75" customHeight="1">
      <c r="Q664" s="96"/>
      <c r="R664" s="96"/>
    </row>
    <row r="665" spans="17:18" ht="15.75" customHeight="1">
      <c r="Q665" s="96"/>
      <c r="R665" s="96"/>
    </row>
    <row r="666" spans="17:18" ht="15.75" customHeight="1">
      <c r="Q666" s="96"/>
      <c r="R666" s="96"/>
    </row>
    <row r="667" spans="17:18" ht="15.75" customHeight="1">
      <c r="Q667" s="96"/>
      <c r="R667" s="96"/>
    </row>
    <row r="668" spans="17:18" ht="15.75" customHeight="1">
      <c r="Q668" s="96"/>
      <c r="R668" s="96"/>
    </row>
    <row r="669" spans="17:18" ht="15.75" customHeight="1">
      <c r="Q669" s="96"/>
      <c r="R669" s="96"/>
    </row>
    <row r="670" spans="17:18" ht="15.75" customHeight="1">
      <c r="Q670" s="96"/>
      <c r="R670" s="96"/>
    </row>
    <row r="671" spans="17:18" ht="15.75" customHeight="1">
      <c r="Q671" s="96"/>
      <c r="R671" s="96"/>
    </row>
    <row r="672" spans="17:18" ht="15.75" customHeight="1">
      <c r="Q672" s="96"/>
      <c r="R672" s="96"/>
    </row>
    <row r="673" spans="17:18" ht="15.75" customHeight="1">
      <c r="Q673" s="96"/>
      <c r="R673" s="96"/>
    </row>
    <row r="674" spans="17:18" ht="15.75" customHeight="1">
      <c r="Q674" s="96"/>
      <c r="R674" s="96"/>
    </row>
    <row r="675" spans="17:18" ht="15.75" customHeight="1">
      <c r="Q675" s="96"/>
      <c r="R675" s="96"/>
    </row>
    <row r="676" spans="17:18" ht="15.75" customHeight="1">
      <c r="Q676" s="96"/>
      <c r="R676" s="96"/>
    </row>
    <row r="677" spans="17:18" ht="15.75" customHeight="1">
      <c r="Q677" s="96"/>
      <c r="R677" s="96"/>
    </row>
    <row r="678" spans="17:18" ht="15.75" customHeight="1">
      <c r="Q678" s="96"/>
      <c r="R678" s="96"/>
    </row>
    <row r="679" spans="17:18" ht="15.75" customHeight="1">
      <c r="Q679" s="96"/>
      <c r="R679" s="96"/>
    </row>
    <row r="680" spans="17:18" ht="15.75" customHeight="1">
      <c r="Q680" s="96"/>
      <c r="R680" s="96"/>
    </row>
    <row r="681" spans="17:18" ht="15.75" customHeight="1">
      <c r="Q681" s="96"/>
      <c r="R681" s="96"/>
    </row>
    <row r="682" spans="17:18" ht="15.75" customHeight="1">
      <c r="Q682" s="96"/>
      <c r="R682" s="96"/>
    </row>
    <row r="683" spans="17:18" ht="15.75" customHeight="1">
      <c r="Q683" s="96"/>
      <c r="R683" s="96"/>
    </row>
    <row r="684" spans="17:18" ht="15.75" customHeight="1">
      <c r="Q684" s="96"/>
      <c r="R684" s="96"/>
    </row>
    <row r="685" spans="17:18" ht="15.75" customHeight="1">
      <c r="Q685" s="96"/>
      <c r="R685" s="96"/>
    </row>
    <row r="686" spans="17:18" ht="15.75" customHeight="1">
      <c r="Q686" s="96"/>
      <c r="R686" s="96"/>
    </row>
    <row r="687" spans="17:18" ht="15.75" customHeight="1">
      <c r="Q687" s="96"/>
      <c r="R687" s="96"/>
    </row>
    <row r="688" spans="17:18" ht="15.75" customHeight="1">
      <c r="Q688" s="96"/>
      <c r="R688" s="96"/>
    </row>
    <row r="689" spans="17:18" ht="15.75" customHeight="1">
      <c r="Q689" s="96"/>
      <c r="R689" s="96"/>
    </row>
    <row r="690" spans="17:18" ht="15.75" customHeight="1">
      <c r="Q690" s="96"/>
      <c r="R690" s="96"/>
    </row>
    <row r="691" spans="17:18" ht="15.75" customHeight="1">
      <c r="Q691" s="96"/>
      <c r="R691" s="96"/>
    </row>
    <row r="692" spans="17:18" ht="15.75" customHeight="1">
      <c r="Q692" s="96"/>
      <c r="R692" s="96"/>
    </row>
    <row r="693" spans="17:18" ht="15.75" customHeight="1">
      <c r="Q693" s="96"/>
      <c r="R693" s="96"/>
    </row>
    <row r="694" spans="17:18" ht="15.75" customHeight="1">
      <c r="Q694" s="96"/>
      <c r="R694" s="96"/>
    </row>
    <row r="695" spans="17:18" ht="15.75" customHeight="1">
      <c r="Q695" s="96"/>
      <c r="R695" s="96"/>
    </row>
    <row r="696" spans="17:18" ht="15.75" customHeight="1">
      <c r="Q696" s="96"/>
      <c r="R696" s="96"/>
    </row>
    <row r="697" spans="17:18" ht="15.75" customHeight="1">
      <c r="Q697" s="96"/>
      <c r="R697" s="96"/>
    </row>
    <row r="698" spans="17:18" ht="15.75" customHeight="1">
      <c r="Q698" s="96"/>
      <c r="R698" s="96"/>
    </row>
    <row r="699" spans="17:18" ht="15.75" customHeight="1">
      <c r="Q699" s="96"/>
      <c r="R699" s="96"/>
    </row>
    <row r="700" spans="17:18" ht="15.75" customHeight="1">
      <c r="Q700" s="96"/>
      <c r="R700" s="96"/>
    </row>
    <row r="701" spans="17:18" ht="15.75" customHeight="1">
      <c r="Q701" s="96"/>
      <c r="R701" s="96"/>
    </row>
    <row r="702" spans="17:18" ht="15.75" customHeight="1">
      <c r="Q702" s="96"/>
      <c r="R702" s="96"/>
    </row>
    <row r="703" spans="17:18" ht="15.75" customHeight="1">
      <c r="Q703" s="96"/>
      <c r="R703" s="96"/>
    </row>
    <row r="704" spans="17:18" ht="15.75" customHeight="1">
      <c r="Q704" s="96"/>
      <c r="R704" s="96"/>
    </row>
    <row r="705" spans="17:18" ht="15.75" customHeight="1">
      <c r="Q705" s="96"/>
      <c r="R705" s="96"/>
    </row>
    <row r="706" spans="17:18" ht="15.75" customHeight="1">
      <c r="Q706" s="96"/>
      <c r="R706" s="96"/>
    </row>
    <row r="707" spans="17:18" ht="15.75" customHeight="1">
      <c r="Q707" s="96"/>
      <c r="R707" s="96"/>
    </row>
    <row r="708" spans="17:18" ht="15.75" customHeight="1">
      <c r="Q708" s="96"/>
      <c r="R708" s="96"/>
    </row>
    <row r="709" spans="17:18" ht="15.75" customHeight="1">
      <c r="Q709" s="96"/>
      <c r="R709" s="96"/>
    </row>
    <row r="710" spans="17:18" ht="15.75" customHeight="1">
      <c r="Q710" s="96"/>
      <c r="R710" s="96"/>
    </row>
    <row r="711" spans="17:18" ht="15.75" customHeight="1">
      <c r="Q711" s="96"/>
      <c r="R711" s="96"/>
    </row>
    <row r="712" spans="17:18" ht="15.75" customHeight="1">
      <c r="Q712" s="96"/>
      <c r="R712" s="96"/>
    </row>
    <row r="713" spans="17:18" ht="15.75" customHeight="1">
      <c r="Q713" s="96"/>
      <c r="R713" s="96"/>
    </row>
    <row r="714" spans="17:18" ht="15.75" customHeight="1">
      <c r="Q714" s="96"/>
      <c r="R714" s="96"/>
    </row>
    <row r="715" spans="17:18" ht="15.75" customHeight="1">
      <c r="Q715" s="96"/>
      <c r="R715" s="96"/>
    </row>
    <row r="716" spans="17:18" ht="15.75" customHeight="1">
      <c r="Q716" s="96"/>
      <c r="R716" s="96"/>
    </row>
    <row r="717" spans="17:18" ht="15.75" customHeight="1">
      <c r="Q717" s="96"/>
      <c r="R717" s="96"/>
    </row>
    <row r="718" spans="17:18" ht="15.75" customHeight="1">
      <c r="Q718" s="96"/>
      <c r="R718" s="96"/>
    </row>
    <row r="719" spans="17:18" ht="15.75" customHeight="1">
      <c r="Q719" s="96"/>
      <c r="R719" s="96"/>
    </row>
    <row r="720" spans="17:18" ht="15.75" customHeight="1">
      <c r="Q720" s="96"/>
      <c r="R720" s="96"/>
    </row>
    <row r="721" spans="17:18" ht="15.75" customHeight="1">
      <c r="Q721" s="96"/>
      <c r="R721" s="96"/>
    </row>
    <row r="722" spans="17:18" ht="15.75" customHeight="1">
      <c r="Q722" s="96"/>
      <c r="R722" s="96"/>
    </row>
    <row r="723" spans="17:18" ht="15.75" customHeight="1">
      <c r="Q723" s="96"/>
      <c r="R723" s="96"/>
    </row>
    <row r="724" spans="17:18" ht="15.75" customHeight="1">
      <c r="Q724" s="96"/>
      <c r="R724" s="96"/>
    </row>
    <row r="725" spans="17:18" ht="15.75" customHeight="1">
      <c r="Q725" s="96"/>
      <c r="R725" s="96"/>
    </row>
    <row r="726" spans="17:18" ht="15.75" customHeight="1">
      <c r="Q726" s="96"/>
      <c r="R726" s="96"/>
    </row>
    <row r="727" spans="17:18" ht="15.75" customHeight="1">
      <c r="Q727" s="96"/>
      <c r="R727" s="96"/>
    </row>
    <row r="728" spans="17:18" ht="15.75" customHeight="1">
      <c r="Q728" s="96"/>
      <c r="R728" s="96"/>
    </row>
    <row r="729" spans="17:18" ht="15.75" customHeight="1">
      <c r="Q729" s="96"/>
      <c r="R729" s="96"/>
    </row>
    <row r="730" spans="17:18" ht="15.75" customHeight="1">
      <c r="Q730" s="96"/>
      <c r="R730" s="96"/>
    </row>
    <row r="731" spans="17:18" ht="15.75" customHeight="1">
      <c r="Q731" s="96"/>
      <c r="R731" s="96"/>
    </row>
    <row r="732" spans="17:18" ht="15.75" customHeight="1">
      <c r="Q732" s="96"/>
      <c r="R732" s="96"/>
    </row>
    <row r="733" spans="17:18" ht="15.75" customHeight="1">
      <c r="Q733" s="96"/>
      <c r="R733" s="96"/>
    </row>
    <row r="734" spans="17:18" ht="15.75" customHeight="1">
      <c r="Q734" s="96"/>
      <c r="R734" s="96"/>
    </row>
    <row r="735" spans="17:18" ht="15.75" customHeight="1">
      <c r="Q735" s="96"/>
      <c r="R735" s="96"/>
    </row>
    <row r="736" spans="17:18" ht="15.75" customHeight="1">
      <c r="Q736" s="96"/>
      <c r="R736" s="96"/>
    </row>
    <row r="737" spans="17:18" ht="15.75" customHeight="1">
      <c r="Q737" s="96"/>
      <c r="R737" s="96"/>
    </row>
    <row r="738" spans="17:18" ht="15.75" customHeight="1">
      <c r="Q738" s="96"/>
      <c r="R738" s="96"/>
    </row>
    <row r="739" spans="17:18" ht="15.75" customHeight="1">
      <c r="Q739" s="96"/>
      <c r="R739" s="96"/>
    </row>
    <row r="740" spans="17:18" ht="15.75" customHeight="1">
      <c r="Q740" s="96"/>
      <c r="R740" s="96"/>
    </row>
    <row r="741" spans="17:18" ht="15.75" customHeight="1">
      <c r="Q741" s="96"/>
      <c r="R741" s="96"/>
    </row>
    <row r="742" spans="17:18" ht="15.75" customHeight="1">
      <c r="Q742" s="96"/>
      <c r="R742" s="96"/>
    </row>
    <row r="743" spans="17:18" ht="15.75" customHeight="1">
      <c r="Q743" s="96"/>
      <c r="R743" s="96"/>
    </row>
    <row r="744" spans="17:18" ht="15.75" customHeight="1">
      <c r="Q744" s="96"/>
      <c r="R744" s="96"/>
    </row>
    <row r="745" spans="17:18" ht="15.75" customHeight="1">
      <c r="Q745" s="96"/>
      <c r="R745" s="96"/>
    </row>
    <row r="746" spans="17:18" ht="15.75" customHeight="1">
      <c r="Q746" s="96"/>
      <c r="R746" s="96"/>
    </row>
    <row r="747" spans="17:18" ht="15.75" customHeight="1">
      <c r="Q747" s="96"/>
      <c r="R747" s="96"/>
    </row>
    <row r="748" spans="17:18" ht="15.75" customHeight="1">
      <c r="Q748" s="96"/>
      <c r="R748" s="96"/>
    </row>
    <row r="749" spans="17:18" ht="15.75" customHeight="1">
      <c r="Q749" s="96"/>
      <c r="R749" s="96"/>
    </row>
    <row r="750" spans="17:18" ht="15.75" customHeight="1">
      <c r="Q750" s="96"/>
      <c r="R750" s="96"/>
    </row>
    <row r="751" spans="17:18" ht="15.75" customHeight="1">
      <c r="Q751" s="96"/>
      <c r="R751" s="96"/>
    </row>
    <row r="752" spans="17:18" ht="15.75" customHeight="1">
      <c r="Q752" s="96"/>
      <c r="R752" s="96"/>
    </row>
    <row r="753" spans="17:18" ht="15.75" customHeight="1">
      <c r="Q753" s="96"/>
      <c r="R753" s="96"/>
    </row>
    <row r="754" spans="17:18" ht="15.75" customHeight="1">
      <c r="Q754" s="96"/>
      <c r="R754" s="96"/>
    </row>
    <row r="755" spans="17:18" ht="15.75" customHeight="1">
      <c r="Q755" s="96"/>
      <c r="R755" s="96"/>
    </row>
    <row r="756" spans="17:18" ht="15.75" customHeight="1">
      <c r="Q756" s="96"/>
      <c r="R756" s="96"/>
    </row>
    <row r="757" spans="17:18" ht="15.75" customHeight="1">
      <c r="Q757" s="96"/>
      <c r="R757" s="96"/>
    </row>
    <row r="758" spans="17:18" ht="15.75" customHeight="1">
      <c r="Q758" s="96"/>
      <c r="R758" s="96"/>
    </row>
    <row r="759" spans="17:18" ht="15.75" customHeight="1">
      <c r="Q759" s="96"/>
      <c r="R759" s="96"/>
    </row>
    <row r="760" spans="17:18" ht="15.75" customHeight="1">
      <c r="Q760" s="96"/>
      <c r="R760" s="96"/>
    </row>
    <row r="761" spans="17:18" ht="15.75" customHeight="1">
      <c r="Q761" s="96"/>
      <c r="R761" s="96"/>
    </row>
    <row r="762" spans="17:18" ht="15.75" customHeight="1">
      <c r="Q762" s="96"/>
      <c r="R762" s="96"/>
    </row>
    <row r="763" spans="17:18" ht="15.75" customHeight="1">
      <c r="Q763" s="96"/>
      <c r="R763" s="96"/>
    </row>
    <row r="764" spans="17:18" ht="15.75" customHeight="1">
      <c r="Q764" s="96"/>
      <c r="R764" s="96"/>
    </row>
    <row r="765" spans="17:18" ht="15.75" customHeight="1">
      <c r="Q765" s="96"/>
      <c r="R765" s="96"/>
    </row>
    <row r="766" spans="17:18" ht="15.75" customHeight="1">
      <c r="Q766" s="96"/>
      <c r="R766" s="96"/>
    </row>
    <row r="767" spans="17:18" ht="15.75" customHeight="1">
      <c r="Q767" s="96"/>
      <c r="R767" s="96"/>
    </row>
    <row r="768" spans="17:18" ht="15.75" customHeight="1">
      <c r="Q768" s="96"/>
      <c r="R768" s="96"/>
    </row>
    <row r="769" spans="17:18" ht="15.75" customHeight="1">
      <c r="Q769" s="96"/>
      <c r="R769" s="96"/>
    </row>
    <row r="770" spans="17:18" ht="15.75" customHeight="1">
      <c r="Q770" s="96"/>
      <c r="R770" s="96"/>
    </row>
    <row r="771" spans="17:18" ht="15.75" customHeight="1">
      <c r="Q771" s="96"/>
      <c r="R771" s="96"/>
    </row>
    <row r="772" spans="17:18" ht="15.75" customHeight="1">
      <c r="Q772" s="96"/>
      <c r="R772" s="96"/>
    </row>
    <row r="773" spans="17:18" ht="15.75" customHeight="1">
      <c r="Q773" s="96"/>
      <c r="R773" s="96"/>
    </row>
    <row r="774" spans="17:18" ht="15.75" customHeight="1">
      <c r="Q774" s="96"/>
      <c r="R774" s="96"/>
    </row>
    <row r="775" spans="17:18" ht="15.75" customHeight="1">
      <c r="Q775" s="96"/>
      <c r="R775" s="96"/>
    </row>
    <row r="776" spans="17:18" ht="15.75" customHeight="1">
      <c r="Q776" s="96"/>
      <c r="R776" s="96"/>
    </row>
    <row r="777" spans="17:18" ht="15.75" customHeight="1">
      <c r="Q777" s="96"/>
      <c r="R777" s="96"/>
    </row>
    <row r="778" spans="17:18" ht="15.75" customHeight="1">
      <c r="Q778" s="96"/>
      <c r="R778" s="96"/>
    </row>
    <row r="779" spans="17:18" ht="15.75" customHeight="1">
      <c r="Q779" s="96"/>
      <c r="R779" s="96"/>
    </row>
    <row r="780" spans="17:18" ht="15.75" customHeight="1">
      <c r="Q780" s="96"/>
      <c r="R780" s="96"/>
    </row>
    <row r="781" spans="17:18" ht="15.75" customHeight="1">
      <c r="Q781" s="96"/>
      <c r="R781" s="96"/>
    </row>
    <row r="782" spans="17:18" ht="15.75" customHeight="1">
      <c r="Q782" s="96"/>
      <c r="R782" s="96"/>
    </row>
    <row r="783" spans="17:18" ht="15.75" customHeight="1">
      <c r="Q783" s="96"/>
      <c r="R783" s="96"/>
    </row>
    <row r="784" spans="17:18" ht="15.75" customHeight="1">
      <c r="Q784" s="96"/>
      <c r="R784" s="96"/>
    </row>
    <row r="785" spans="17:18" ht="15.75" customHeight="1">
      <c r="Q785" s="96"/>
      <c r="R785" s="96"/>
    </row>
    <row r="786" spans="17:18" ht="15.75" customHeight="1">
      <c r="Q786" s="96"/>
      <c r="R786" s="96"/>
    </row>
    <row r="787" spans="17:18" ht="15.75" customHeight="1">
      <c r="Q787" s="96"/>
      <c r="R787" s="96"/>
    </row>
    <row r="788" spans="17:18" ht="15.75" customHeight="1">
      <c r="Q788" s="96"/>
      <c r="R788" s="96"/>
    </row>
    <row r="789" spans="17:18" ht="15.75" customHeight="1">
      <c r="Q789" s="96"/>
      <c r="R789" s="96"/>
    </row>
    <row r="790" spans="17:18" ht="15.75" customHeight="1">
      <c r="Q790" s="96"/>
      <c r="R790" s="96"/>
    </row>
    <row r="791" spans="17:18" ht="15.75" customHeight="1">
      <c r="Q791" s="96"/>
      <c r="R791" s="96"/>
    </row>
    <row r="792" spans="17:18" ht="15.75" customHeight="1">
      <c r="Q792" s="96"/>
      <c r="R792" s="96"/>
    </row>
    <row r="793" spans="17:18" ht="15.75" customHeight="1">
      <c r="Q793" s="96"/>
      <c r="R793" s="96"/>
    </row>
    <row r="794" spans="17:18" ht="15.75" customHeight="1">
      <c r="Q794" s="96"/>
      <c r="R794" s="96"/>
    </row>
    <row r="795" spans="17:18" ht="15.75" customHeight="1">
      <c r="Q795" s="96"/>
      <c r="R795" s="96"/>
    </row>
    <row r="796" spans="17:18" ht="15.75" customHeight="1">
      <c r="Q796" s="96"/>
      <c r="R796" s="96"/>
    </row>
    <row r="797" spans="17:18" ht="15.75" customHeight="1">
      <c r="Q797" s="96"/>
      <c r="R797" s="96"/>
    </row>
    <row r="798" spans="17:18" ht="15.75" customHeight="1">
      <c r="Q798" s="96"/>
      <c r="R798" s="96"/>
    </row>
    <row r="799" spans="17:18" ht="15.75" customHeight="1">
      <c r="Q799" s="96"/>
      <c r="R799" s="96"/>
    </row>
    <row r="800" spans="17:18" ht="15.75" customHeight="1">
      <c r="Q800" s="96"/>
      <c r="R800" s="96"/>
    </row>
    <row r="801" spans="17:18" ht="15.75" customHeight="1">
      <c r="Q801" s="96"/>
      <c r="R801" s="96"/>
    </row>
    <row r="802" spans="17:18" ht="15.75" customHeight="1">
      <c r="Q802" s="96"/>
      <c r="R802" s="96"/>
    </row>
    <row r="803" spans="17:18" ht="15.75" customHeight="1">
      <c r="Q803" s="96"/>
      <c r="R803" s="96"/>
    </row>
    <row r="804" spans="17:18" ht="15.75" customHeight="1">
      <c r="Q804" s="96"/>
      <c r="R804" s="96"/>
    </row>
    <row r="805" spans="17:18" ht="15.75" customHeight="1">
      <c r="Q805" s="96"/>
      <c r="R805" s="96"/>
    </row>
    <row r="806" spans="17:18" ht="15.75" customHeight="1">
      <c r="Q806" s="96"/>
      <c r="R806" s="96"/>
    </row>
    <row r="807" spans="17:18" ht="15.75" customHeight="1">
      <c r="Q807" s="96"/>
      <c r="R807" s="96"/>
    </row>
    <row r="808" spans="17:18" ht="15.75" customHeight="1">
      <c r="Q808" s="96"/>
      <c r="R808" s="96"/>
    </row>
    <row r="809" spans="17:18" ht="15.75" customHeight="1">
      <c r="Q809" s="96"/>
      <c r="R809" s="96"/>
    </row>
    <row r="810" spans="17:18" ht="15.75" customHeight="1">
      <c r="Q810" s="96"/>
      <c r="R810" s="96"/>
    </row>
    <row r="811" spans="17:18" ht="15.75" customHeight="1">
      <c r="Q811" s="96"/>
      <c r="R811" s="96"/>
    </row>
    <row r="812" spans="17:18" ht="15.75" customHeight="1">
      <c r="Q812" s="96"/>
      <c r="R812" s="96"/>
    </row>
    <row r="813" spans="17:18" ht="15.75" customHeight="1">
      <c r="Q813" s="96"/>
      <c r="R813" s="96"/>
    </row>
    <row r="814" spans="17:18" ht="15.75" customHeight="1">
      <c r="Q814" s="96"/>
      <c r="R814" s="96"/>
    </row>
    <row r="815" spans="17:18" ht="15.75" customHeight="1">
      <c r="Q815" s="96"/>
      <c r="R815" s="96"/>
    </row>
    <row r="816" spans="17:18" ht="15.75" customHeight="1">
      <c r="Q816" s="96"/>
      <c r="R816" s="96"/>
    </row>
    <row r="817" spans="17:18" ht="15.75" customHeight="1">
      <c r="Q817" s="96"/>
      <c r="R817" s="96"/>
    </row>
    <row r="818" spans="17:18" ht="15.75" customHeight="1">
      <c r="Q818" s="96"/>
      <c r="R818" s="96"/>
    </row>
    <row r="819" spans="17:18" ht="15.75" customHeight="1">
      <c r="Q819" s="96"/>
      <c r="R819" s="96"/>
    </row>
    <row r="820" spans="17:18" ht="15.75" customHeight="1">
      <c r="Q820" s="96"/>
      <c r="R820" s="96"/>
    </row>
    <row r="821" spans="17:18" ht="15.75" customHeight="1">
      <c r="Q821" s="96"/>
      <c r="R821" s="96"/>
    </row>
    <row r="822" spans="17:18" ht="15.75" customHeight="1">
      <c r="Q822" s="96"/>
      <c r="R822" s="96"/>
    </row>
    <row r="823" spans="17:18" ht="15.75" customHeight="1">
      <c r="Q823" s="96"/>
      <c r="R823" s="96"/>
    </row>
    <row r="824" spans="17:18" ht="15.75" customHeight="1">
      <c r="Q824" s="96"/>
      <c r="R824" s="96"/>
    </row>
    <row r="825" spans="17:18" ht="15.75" customHeight="1">
      <c r="Q825" s="96"/>
      <c r="R825" s="96"/>
    </row>
    <row r="826" spans="17:18" ht="15.75" customHeight="1">
      <c r="Q826" s="96"/>
      <c r="R826" s="96"/>
    </row>
    <row r="827" spans="17:18" ht="15.75" customHeight="1">
      <c r="Q827" s="96"/>
      <c r="R827" s="96"/>
    </row>
    <row r="828" spans="17:18" ht="15.75" customHeight="1">
      <c r="Q828" s="96"/>
      <c r="R828" s="96"/>
    </row>
    <row r="829" spans="17:18" ht="15.75" customHeight="1">
      <c r="Q829" s="96"/>
      <c r="R829" s="96"/>
    </row>
    <row r="830" spans="17:18" ht="15.75" customHeight="1">
      <c r="Q830" s="96"/>
      <c r="R830" s="96"/>
    </row>
    <row r="831" spans="17:18" ht="15.75" customHeight="1">
      <c r="Q831" s="96"/>
      <c r="R831" s="96"/>
    </row>
    <row r="832" spans="17:18" ht="15.75" customHeight="1">
      <c r="Q832" s="96"/>
      <c r="R832" s="96"/>
    </row>
    <row r="833" spans="17:18" ht="15.75" customHeight="1">
      <c r="Q833" s="96"/>
      <c r="R833" s="96"/>
    </row>
    <row r="834" spans="17:18" ht="15.75" customHeight="1">
      <c r="Q834" s="96"/>
      <c r="R834" s="96"/>
    </row>
    <row r="835" spans="17:18" ht="15.75" customHeight="1">
      <c r="Q835" s="96"/>
      <c r="R835" s="96"/>
    </row>
    <row r="836" spans="17:18" ht="15.75" customHeight="1">
      <c r="Q836" s="96"/>
      <c r="R836" s="96"/>
    </row>
    <row r="837" spans="17:18" ht="15.75" customHeight="1">
      <c r="Q837" s="96"/>
      <c r="R837" s="96"/>
    </row>
    <row r="838" spans="17:18" ht="15.75" customHeight="1">
      <c r="Q838" s="96"/>
      <c r="R838" s="96"/>
    </row>
    <row r="839" spans="17:18" ht="15.75" customHeight="1">
      <c r="Q839" s="96"/>
      <c r="R839" s="96"/>
    </row>
    <row r="840" spans="17:18" ht="15.75" customHeight="1">
      <c r="Q840" s="96"/>
      <c r="R840" s="96"/>
    </row>
    <row r="841" spans="17:18" ht="15.75" customHeight="1">
      <c r="Q841" s="96"/>
      <c r="R841" s="96"/>
    </row>
    <row r="842" spans="17:18" ht="15.75" customHeight="1">
      <c r="Q842" s="96"/>
      <c r="R842" s="96"/>
    </row>
    <row r="843" spans="17:18" ht="15.75" customHeight="1">
      <c r="Q843" s="96"/>
      <c r="R843" s="96"/>
    </row>
    <row r="844" spans="17:18" ht="15.75" customHeight="1">
      <c r="Q844" s="96"/>
      <c r="R844" s="96"/>
    </row>
    <row r="845" spans="17:18" ht="15.75" customHeight="1">
      <c r="Q845" s="96"/>
      <c r="R845" s="96"/>
    </row>
    <row r="846" spans="17:18" ht="15.75" customHeight="1">
      <c r="Q846" s="96"/>
      <c r="R846" s="96"/>
    </row>
    <row r="847" spans="17:18" ht="15.75" customHeight="1">
      <c r="Q847" s="96"/>
      <c r="R847" s="96"/>
    </row>
    <row r="848" spans="17:18" ht="15.75" customHeight="1">
      <c r="Q848" s="96"/>
      <c r="R848" s="96"/>
    </row>
    <row r="849" spans="17:18" ht="15.75" customHeight="1">
      <c r="Q849" s="96"/>
      <c r="R849" s="96"/>
    </row>
    <row r="850" spans="17:18" ht="15.75" customHeight="1">
      <c r="Q850" s="96"/>
      <c r="R850" s="96"/>
    </row>
    <row r="851" spans="17:18" ht="15.75" customHeight="1">
      <c r="Q851" s="96"/>
      <c r="R851" s="96"/>
    </row>
    <row r="852" spans="17:18" ht="15.75" customHeight="1">
      <c r="Q852" s="96"/>
      <c r="R852" s="96"/>
    </row>
    <row r="853" spans="17:18" ht="15.75" customHeight="1">
      <c r="Q853" s="96"/>
      <c r="R853" s="96"/>
    </row>
    <row r="854" spans="17:18" ht="15.75" customHeight="1">
      <c r="Q854" s="96"/>
      <c r="R854" s="96"/>
    </row>
    <row r="855" spans="17:18" ht="15.75" customHeight="1">
      <c r="Q855" s="96"/>
      <c r="R855" s="96"/>
    </row>
    <row r="856" spans="17:18" ht="15.75" customHeight="1">
      <c r="Q856" s="96"/>
      <c r="R856" s="96"/>
    </row>
    <row r="857" spans="17:18" ht="15.75" customHeight="1">
      <c r="Q857" s="96"/>
      <c r="R857" s="96"/>
    </row>
    <row r="858" spans="17:18" ht="15.75" customHeight="1">
      <c r="Q858" s="96"/>
      <c r="R858" s="96"/>
    </row>
    <row r="859" spans="17:18" ht="15.75" customHeight="1">
      <c r="Q859" s="96"/>
      <c r="R859" s="96"/>
    </row>
    <row r="860" spans="17:18" ht="15.75" customHeight="1">
      <c r="Q860" s="96"/>
      <c r="R860" s="96"/>
    </row>
    <row r="861" spans="17:18" ht="15.75" customHeight="1">
      <c r="Q861" s="96"/>
      <c r="R861" s="96"/>
    </row>
    <row r="862" spans="17:18" ht="15.75" customHeight="1">
      <c r="Q862" s="96"/>
      <c r="R862" s="96"/>
    </row>
    <row r="863" spans="17:18" ht="15.75" customHeight="1">
      <c r="Q863" s="96"/>
      <c r="R863" s="96"/>
    </row>
    <row r="864" spans="17:18" ht="15.75" customHeight="1">
      <c r="Q864" s="96"/>
      <c r="R864" s="96"/>
    </row>
    <row r="865" spans="17:18" ht="15.75" customHeight="1">
      <c r="Q865" s="96"/>
      <c r="R865" s="96"/>
    </row>
    <row r="866" spans="17:18" ht="15.75" customHeight="1">
      <c r="Q866" s="96"/>
      <c r="R866" s="96"/>
    </row>
    <row r="867" spans="17:18" ht="15.75" customHeight="1">
      <c r="Q867" s="96"/>
      <c r="R867" s="96"/>
    </row>
    <row r="868" spans="17:18" ht="15.75" customHeight="1">
      <c r="Q868" s="96"/>
      <c r="R868" s="96"/>
    </row>
    <row r="869" spans="17:18" ht="15.75" customHeight="1">
      <c r="Q869" s="96"/>
      <c r="R869" s="96"/>
    </row>
    <row r="870" spans="17:18" ht="15.75" customHeight="1">
      <c r="Q870" s="96"/>
      <c r="R870" s="96"/>
    </row>
    <row r="871" spans="17:18" ht="15.75" customHeight="1">
      <c r="Q871" s="96"/>
      <c r="R871" s="96"/>
    </row>
    <row r="872" spans="17:18" ht="15.75" customHeight="1">
      <c r="Q872" s="96"/>
      <c r="R872" s="96"/>
    </row>
    <row r="873" spans="17:18" ht="15.75" customHeight="1">
      <c r="Q873" s="96"/>
      <c r="R873" s="96"/>
    </row>
    <row r="874" spans="17:18" ht="15.75" customHeight="1">
      <c r="Q874" s="96"/>
      <c r="R874" s="96"/>
    </row>
    <row r="875" spans="17:18" ht="15.75" customHeight="1">
      <c r="Q875" s="96"/>
      <c r="R875" s="96"/>
    </row>
    <row r="876" spans="17:18" ht="15.75" customHeight="1">
      <c r="Q876" s="96"/>
      <c r="R876" s="96"/>
    </row>
    <row r="877" spans="17:18" ht="15.75" customHeight="1">
      <c r="Q877" s="96"/>
      <c r="R877" s="96"/>
    </row>
    <row r="878" spans="17:18" ht="15.75" customHeight="1">
      <c r="Q878" s="96"/>
      <c r="R878" s="96"/>
    </row>
    <row r="879" spans="17:18" ht="15.75" customHeight="1">
      <c r="Q879" s="96"/>
      <c r="R879" s="96"/>
    </row>
    <row r="880" spans="17:18" ht="15.75" customHeight="1">
      <c r="Q880" s="96"/>
      <c r="R880" s="96"/>
    </row>
    <row r="881" spans="17:18" ht="15.75" customHeight="1">
      <c r="Q881" s="96"/>
      <c r="R881" s="96"/>
    </row>
    <row r="882" spans="17:18" ht="15.75" customHeight="1">
      <c r="Q882" s="96"/>
      <c r="R882" s="96"/>
    </row>
    <row r="883" spans="17:18" ht="15.75" customHeight="1">
      <c r="Q883" s="96"/>
      <c r="R883" s="96"/>
    </row>
    <row r="884" spans="17:18" ht="15.75" customHeight="1">
      <c r="Q884" s="96"/>
      <c r="R884" s="96"/>
    </row>
    <row r="885" spans="17:18" ht="15.75" customHeight="1">
      <c r="Q885" s="96"/>
      <c r="R885" s="96"/>
    </row>
    <row r="886" spans="17:18" ht="15.75" customHeight="1">
      <c r="Q886" s="96"/>
      <c r="R886" s="96"/>
    </row>
    <row r="887" spans="17:18" ht="15.75" customHeight="1">
      <c r="Q887" s="96"/>
      <c r="R887" s="96"/>
    </row>
    <row r="888" spans="17:18" ht="15.75" customHeight="1">
      <c r="Q888" s="96"/>
      <c r="R888" s="96"/>
    </row>
    <row r="889" spans="17:18" ht="15.75" customHeight="1">
      <c r="Q889" s="96"/>
      <c r="R889" s="96"/>
    </row>
    <row r="890" spans="17:18" ht="15.75" customHeight="1">
      <c r="Q890" s="96"/>
      <c r="R890" s="96"/>
    </row>
  </sheetData>
  <sheetProtection algorithmName="SHA-512" hashValue="7ltiX6j4Ow39SD9Q9Q55nbPYT8JFadjp8lgV/C0iG9q2z3YuQ+e3x3cKROOCVIs2ku8XZkRN4qJIZ8GcAUMmcw==" saltValue="fX9tVwacWx/fSv7CfomwQw==" spinCount="100000" sheet="1" objects="1" scenarios="1"/>
  <mergeCells count="33">
    <mergeCell ref="G44:G45"/>
    <mergeCell ref="D45:E45"/>
    <mergeCell ref="D44:E44"/>
    <mergeCell ref="F44:F45"/>
    <mergeCell ref="B44:C45"/>
    <mergeCell ref="B21:C21"/>
    <mergeCell ref="B22:C22"/>
    <mergeCell ref="B27:C27"/>
    <mergeCell ref="B28:C28"/>
    <mergeCell ref="B29:C29"/>
    <mergeCell ref="B26:C26"/>
    <mergeCell ref="B23:C23"/>
    <mergeCell ref="B24:C24"/>
    <mergeCell ref="B25:C25"/>
    <mergeCell ref="B10:C10"/>
    <mergeCell ref="B11:C11"/>
    <mergeCell ref="B12:C12"/>
    <mergeCell ref="B13:C13"/>
    <mergeCell ref="B14:C14"/>
    <mergeCell ref="B15:C15"/>
    <mergeCell ref="B20:C20"/>
    <mergeCell ref="B16:C16"/>
    <mergeCell ref="B17:C17"/>
    <mergeCell ref="B18:C18"/>
    <mergeCell ref="B19:C19"/>
    <mergeCell ref="B41:C41"/>
    <mergeCell ref="B30:C30"/>
    <mergeCell ref="B31:C31"/>
    <mergeCell ref="B32:C32"/>
    <mergeCell ref="B33:C33"/>
    <mergeCell ref="B34:C34"/>
    <mergeCell ref="B39:C39"/>
    <mergeCell ref="B40:C40"/>
  </mergeCells>
  <phoneticPr fontId="3" type="noConversion"/>
  <pageMargins left="0.9055118110236221" right="0.74803149606299213" top="1.6535433070866143" bottom="0" header="0.43307086614173229" footer="0"/>
  <pageSetup paperSize="9" scale="70" orientation="portrait" r:id="rId1"/>
  <headerFooter alignWithMargins="0">
    <oddHeader>&amp;C&amp;11INSTITUTO SUPERIOR TÉCNICO — BALANÇO SOCIAL DE 2018</oddHeader>
  </headerFooter>
  <picture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9DE0"/>
  </sheetPr>
  <dimension ref="A2:DU237"/>
  <sheetViews>
    <sheetView showGridLines="0" showRowColHeaders="0" zoomScale="90" zoomScaleNormal="90" zoomScaleSheetLayoutView="100" workbookViewId="0">
      <selection activeCell="D14" sqref="D14"/>
    </sheetView>
  </sheetViews>
  <sheetFormatPr defaultColWidth="9.109375" defaultRowHeight="15.75" customHeight="1"/>
  <cols>
    <col min="1" max="1" width="3.33203125" style="95" customWidth="1"/>
    <col min="2" max="2" width="35.6640625" style="5" customWidth="1"/>
    <col min="3" max="3" width="35.6640625" style="2" customWidth="1"/>
    <col min="4" max="4" width="15" style="2" bestFit="1" customWidth="1"/>
    <col min="5" max="5" width="13.88671875" style="2" customWidth="1"/>
    <col min="6" max="6" width="2.88671875" style="130" customWidth="1"/>
    <col min="7" max="8" width="4.33203125" style="2" customWidth="1"/>
    <col min="9" max="9" width="11.88671875" style="130" customWidth="1"/>
    <col min="10" max="10" width="12.44140625" style="130" customWidth="1"/>
    <col min="11" max="125" width="9.109375" style="130"/>
    <col min="126" max="16384" width="9.109375" style="2"/>
  </cols>
  <sheetData>
    <row r="2" spans="1:125" ht="15.75" customHeight="1">
      <c r="B2" s="184" t="s">
        <v>345</v>
      </c>
      <c r="C2" s="184"/>
      <c r="G2" s="130"/>
      <c r="H2" s="130"/>
      <c r="DR2" s="2"/>
      <c r="DS2" s="2"/>
      <c r="DT2" s="2"/>
      <c r="DU2" s="2"/>
    </row>
    <row r="3" spans="1:125" ht="15.75" customHeight="1">
      <c r="A3" s="130"/>
      <c r="B3" s="2"/>
      <c r="D3" s="130"/>
      <c r="E3" s="130"/>
      <c r="F3" s="137"/>
      <c r="G3" s="130"/>
      <c r="H3" s="130"/>
      <c r="DR3" s="2"/>
      <c r="DS3" s="2"/>
      <c r="DT3" s="2"/>
      <c r="DU3" s="2"/>
    </row>
    <row r="4" spans="1:125" ht="15.75" customHeight="1">
      <c r="A4" s="130"/>
      <c r="B4" s="216" t="s">
        <v>261</v>
      </c>
      <c r="C4" s="216"/>
      <c r="D4" s="216"/>
      <c r="E4" s="243"/>
      <c r="G4" s="130"/>
      <c r="H4" s="130"/>
      <c r="DR4" s="2"/>
      <c r="DS4" s="2"/>
      <c r="DT4" s="2"/>
      <c r="DU4" s="2"/>
    </row>
    <row r="5" spans="1:125" ht="15.75" customHeight="1">
      <c r="A5" s="130"/>
      <c r="B5" s="185"/>
      <c r="C5" s="145"/>
      <c r="D5" s="145"/>
      <c r="E5" s="130"/>
      <c r="G5" s="130"/>
      <c r="H5" s="130"/>
      <c r="DR5" s="2"/>
      <c r="DS5" s="2"/>
      <c r="DT5" s="2"/>
      <c r="DU5" s="2"/>
    </row>
    <row r="6" spans="1:125" ht="15.75" customHeight="1">
      <c r="A6" s="130"/>
      <c r="B6" s="99"/>
      <c r="C6" s="27"/>
      <c r="D6" s="187"/>
      <c r="E6" s="130"/>
      <c r="G6" s="130"/>
      <c r="H6" s="130"/>
      <c r="DR6" s="2"/>
      <c r="DS6" s="2"/>
      <c r="DT6" s="2"/>
      <c r="DU6" s="2"/>
    </row>
    <row r="7" spans="1:125" ht="18.75" customHeight="1">
      <c r="A7" s="130"/>
      <c r="B7" s="624" t="s">
        <v>459</v>
      </c>
      <c r="C7" s="626"/>
      <c r="D7" s="375" t="s">
        <v>457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DR7" s="2"/>
      <c r="DS7" s="2"/>
      <c r="DT7" s="2"/>
      <c r="DU7" s="2"/>
    </row>
    <row r="8" spans="1:125" ht="20.100000000000001" customHeight="1">
      <c r="A8" s="130"/>
      <c r="B8" s="293" t="s">
        <v>22</v>
      </c>
      <c r="C8" s="260"/>
      <c r="D8" s="376">
        <v>52301824.659999996</v>
      </c>
      <c r="E8" s="130"/>
      <c r="G8" s="130"/>
      <c r="H8" s="130"/>
      <c r="DR8" s="2"/>
      <c r="DS8" s="2"/>
      <c r="DT8" s="2"/>
      <c r="DU8" s="2"/>
    </row>
    <row r="9" spans="1:125" s="4" customFormat="1" ht="20.100000000000001" customHeight="1">
      <c r="A9" s="110"/>
      <c r="B9" s="293" t="s">
        <v>226</v>
      </c>
      <c r="C9" s="260"/>
      <c r="D9" s="376">
        <v>2011717.56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</row>
    <row r="10" spans="1:125" ht="20.100000000000001" customHeight="1">
      <c r="A10" s="130"/>
      <c r="B10" s="293" t="s">
        <v>227</v>
      </c>
      <c r="C10" s="260"/>
      <c r="D10" s="376">
        <v>0</v>
      </c>
      <c r="E10" s="130"/>
      <c r="G10" s="130"/>
      <c r="H10" s="130"/>
      <c r="DM10" s="2"/>
      <c r="DN10" s="2"/>
      <c r="DO10" s="2"/>
      <c r="DP10" s="2"/>
      <c r="DQ10" s="2"/>
      <c r="DR10" s="2"/>
      <c r="DS10" s="2"/>
      <c r="DT10" s="2"/>
      <c r="DU10" s="2"/>
    </row>
    <row r="11" spans="1:125" ht="20.100000000000001" customHeight="1">
      <c r="A11" s="130"/>
      <c r="B11" s="293" t="s">
        <v>458</v>
      </c>
      <c r="C11" s="260"/>
      <c r="D11" s="376">
        <v>1376171.37</v>
      </c>
      <c r="G11" s="130"/>
      <c r="H11" s="130"/>
      <c r="DM11" s="2"/>
      <c r="DN11" s="2"/>
      <c r="DO11" s="2"/>
      <c r="DP11" s="2"/>
      <c r="DQ11" s="2"/>
      <c r="DR11" s="2"/>
      <c r="DS11" s="2"/>
      <c r="DT11" s="2"/>
      <c r="DU11" s="2"/>
    </row>
    <row r="12" spans="1:125" ht="20.100000000000001" customHeight="1">
      <c r="A12" s="130"/>
      <c r="B12" s="293" t="s">
        <v>228</v>
      </c>
      <c r="C12" s="260"/>
      <c r="D12" s="376">
        <v>0</v>
      </c>
      <c r="E12" s="130"/>
      <c r="G12" s="130"/>
      <c r="H12" s="130"/>
      <c r="DM12" s="2"/>
      <c r="DN12" s="2"/>
      <c r="DO12" s="2"/>
      <c r="DP12" s="2"/>
      <c r="DQ12" s="2"/>
      <c r="DR12" s="2"/>
      <c r="DS12" s="2"/>
      <c r="DT12" s="2"/>
      <c r="DU12" s="2"/>
    </row>
    <row r="13" spans="1:125" ht="20.100000000000001" customHeight="1">
      <c r="B13" s="293" t="s">
        <v>229</v>
      </c>
      <c r="C13" s="260"/>
      <c r="D13" s="376">
        <v>90701.1</v>
      </c>
      <c r="E13" s="130"/>
      <c r="G13" s="130"/>
      <c r="H13" s="130"/>
      <c r="DM13" s="2"/>
      <c r="DN13" s="2"/>
      <c r="DO13" s="2"/>
      <c r="DP13" s="2"/>
      <c r="DQ13" s="2"/>
      <c r="DR13" s="2"/>
      <c r="DS13" s="2"/>
      <c r="DT13" s="2"/>
      <c r="DU13" s="2"/>
    </row>
    <row r="14" spans="1:125" ht="20.100000000000001" customHeight="1">
      <c r="A14" s="130"/>
      <c r="B14" s="296" t="s">
        <v>30</v>
      </c>
      <c r="C14" s="297"/>
      <c r="D14" s="376">
        <f>SUM(D8:D13)</f>
        <v>55780414.689999998</v>
      </c>
      <c r="E14" s="186"/>
      <c r="G14" s="130"/>
      <c r="H14" s="130"/>
      <c r="DM14" s="2"/>
      <c r="DN14" s="2"/>
      <c r="DO14" s="2"/>
      <c r="DP14" s="2"/>
      <c r="DQ14" s="2"/>
      <c r="DR14" s="2"/>
      <c r="DS14" s="2"/>
      <c r="DT14" s="2"/>
      <c r="DU14" s="2"/>
    </row>
    <row r="15" spans="1:125" ht="20.100000000000001" customHeight="1">
      <c r="A15" s="130"/>
      <c r="B15" s="131"/>
      <c r="C15" s="130"/>
      <c r="D15" s="131"/>
      <c r="E15" s="186"/>
      <c r="G15" s="130"/>
      <c r="H15" s="130"/>
      <c r="DM15" s="2"/>
      <c r="DN15" s="2"/>
      <c r="DO15" s="2"/>
      <c r="DP15" s="2"/>
      <c r="DQ15" s="2"/>
      <c r="DR15" s="2"/>
      <c r="DS15" s="2"/>
      <c r="DT15" s="2"/>
      <c r="DU15" s="2"/>
    </row>
    <row r="16" spans="1:125" ht="20.100000000000001" customHeight="1">
      <c r="A16" s="130"/>
      <c r="B16" s="131"/>
      <c r="C16" s="130"/>
      <c r="D16" s="131"/>
      <c r="E16" s="130"/>
      <c r="G16" s="130"/>
      <c r="H16" s="130"/>
      <c r="DM16" s="2"/>
      <c r="DN16" s="2"/>
      <c r="DO16" s="2"/>
      <c r="DP16" s="2"/>
      <c r="DQ16" s="2"/>
      <c r="DR16" s="2"/>
      <c r="DS16" s="2"/>
      <c r="DT16" s="2"/>
      <c r="DU16" s="2"/>
    </row>
    <row r="17" spans="1:125" ht="20.100000000000001" customHeight="1">
      <c r="A17" s="130"/>
      <c r="B17" s="216" t="s">
        <v>352</v>
      </c>
      <c r="C17" s="300"/>
      <c r="D17" s="257"/>
      <c r="E17" s="257"/>
      <c r="G17" s="130"/>
      <c r="H17" s="130"/>
      <c r="DM17" s="2"/>
      <c r="DN17" s="2"/>
      <c r="DO17" s="2"/>
      <c r="DP17" s="2"/>
      <c r="DQ17" s="2"/>
      <c r="DR17" s="2"/>
      <c r="DS17" s="2"/>
      <c r="DT17" s="2"/>
      <c r="DU17" s="2"/>
    </row>
    <row r="18" spans="1:125" ht="20.100000000000001" customHeight="1">
      <c r="A18" s="130"/>
      <c r="B18" s="131"/>
      <c r="C18" s="130"/>
      <c r="D18" s="187"/>
      <c r="E18" s="130"/>
      <c r="G18" s="130"/>
      <c r="H18" s="130"/>
      <c r="DM18" s="2"/>
      <c r="DN18" s="2"/>
      <c r="DO18" s="2"/>
      <c r="DP18" s="2"/>
      <c r="DQ18" s="2"/>
      <c r="DR18" s="2"/>
      <c r="DS18" s="2"/>
      <c r="DT18" s="2"/>
      <c r="DU18" s="2"/>
    </row>
    <row r="19" spans="1:125" ht="20.100000000000001" customHeight="1">
      <c r="A19" s="130"/>
      <c r="B19" s="624" t="s">
        <v>226</v>
      </c>
      <c r="C19" s="626"/>
      <c r="D19" s="375" t="s">
        <v>457</v>
      </c>
      <c r="E19" s="130"/>
      <c r="G19" s="130"/>
      <c r="H19" s="130"/>
      <c r="DM19" s="2"/>
      <c r="DN19" s="2"/>
      <c r="DO19" s="2"/>
      <c r="DP19" s="2"/>
      <c r="DQ19" s="2"/>
      <c r="DR19" s="2"/>
      <c r="DS19" s="2"/>
      <c r="DT19" s="2"/>
      <c r="DU19" s="2"/>
    </row>
    <row r="20" spans="1:125" ht="20.100000000000001" customHeight="1">
      <c r="A20" s="130"/>
      <c r="B20" s="293" t="s">
        <v>456</v>
      </c>
      <c r="C20" s="299"/>
      <c r="D20" s="376">
        <v>17211.689999999999</v>
      </c>
      <c r="E20" s="130"/>
      <c r="G20" s="130"/>
      <c r="H20" s="130"/>
      <c r="DM20" s="2"/>
      <c r="DN20" s="2"/>
      <c r="DO20" s="2"/>
      <c r="DP20" s="2"/>
      <c r="DQ20" s="2"/>
      <c r="DR20" s="2"/>
      <c r="DS20" s="2"/>
      <c r="DT20" s="2"/>
      <c r="DU20" s="2"/>
    </row>
    <row r="21" spans="1:125" ht="20.100000000000001" customHeight="1">
      <c r="A21" s="130"/>
      <c r="B21" s="344" t="s">
        <v>396</v>
      </c>
      <c r="C21" s="299"/>
      <c r="D21" s="376">
        <v>0</v>
      </c>
      <c r="E21" s="130"/>
      <c r="G21" s="130"/>
      <c r="H21" s="130"/>
      <c r="DM21" s="2"/>
      <c r="DN21" s="2"/>
      <c r="DO21" s="2"/>
      <c r="DP21" s="2"/>
      <c r="DQ21" s="2"/>
      <c r="DR21" s="2"/>
      <c r="DS21" s="2"/>
      <c r="DT21" s="2"/>
      <c r="DU21" s="2"/>
    </row>
    <row r="22" spans="1:125" ht="20.100000000000001" customHeight="1">
      <c r="A22" s="130"/>
      <c r="B22" s="298" t="s">
        <v>1</v>
      </c>
      <c r="C22" s="299"/>
      <c r="D22" s="376">
        <v>12992.97</v>
      </c>
      <c r="E22" s="130"/>
      <c r="G22" s="130"/>
      <c r="H22" s="130"/>
      <c r="DM22" s="2"/>
      <c r="DN22" s="2"/>
      <c r="DO22" s="2"/>
      <c r="DP22" s="2"/>
      <c r="DQ22" s="2"/>
      <c r="DR22" s="2"/>
      <c r="DS22" s="2"/>
      <c r="DT22" s="2"/>
      <c r="DU22" s="2"/>
    </row>
    <row r="23" spans="1:125" ht="20.100000000000001" customHeight="1">
      <c r="A23" s="130"/>
      <c r="B23" s="298" t="s">
        <v>2</v>
      </c>
      <c r="C23" s="299"/>
      <c r="D23" s="376">
        <v>0</v>
      </c>
      <c r="E23" s="130"/>
      <c r="G23" s="130"/>
      <c r="H23" s="130"/>
      <c r="DM23" s="2"/>
      <c r="DN23" s="2"/>
      <c r="DO23" s="2"/>
      <c r="DP23" s="2"/>
      <c r="DQ23" s="2"/>
      <c r="DR23" s="2"/>
      <c r="DS23" s="2"/>
      <c r="DT23" s="2"/>
      <c r="DU23" s="2"/>
    </row>
    <row r="24" spans="1:125" ht="20.100000000000001" customHeight="1">
      <c r="A24" s="130"/>
      <c r="B24" s="298" t="s">
        <v>88</v>
      </c>
      <c r="C24" s="299"/>
      <c r="D24" s="376">
        <v>0</v>
      </c>
      <c r="E24" s="130"/>
      <c r="G24" s="130"/>
      <c r="H24" s="130"/>
      <c r="DM24" s="2"/>
      <c r="DN24" s="2"/>
      <c r="DO24" s="2"/>
      <c r="DP24" s="2"/>
      <c r="DQ24" s="2"/>
      <c r="DR24" s="2"/>
      <c r="DS24" s="2"/>
      <c r="DT24" s="2"/>
      <c r="DU24" s="2"/>
    </row>
    <row r="25" spans="1:125" ht="20.100000000000001" customHeight="1">
      <c r="A25" s="130"/>
      <c r="B25" s="298" t="s">
        <v>24</v>
      </c>
      <c r="C25" s="299"/>
      <c r="D25" s="376">
        <v>0</v>
      </c>
      <c r="E25" s="130"/>
      <c r="G25" s="130"/>
      <c r="H25" s="130"/>
      <c r="J25" s="130" t="s">
        <v>424</v>
      </c>
      <c r="DM25" s="2"/>
      <c r="DN25" s="2"/>
      <c r="DO25" s="2"/>
      <c r="DP25" s="2"/>
      <c r="DQ25" s="2"/>
      <c r="DR25" s="2"/>
      <c r="DS25" s="2"/>
      <c r="DT25" s="2"/>
      <c r="DU25" s="2"/>
    </row>
    <row r="26" spans="1:125" ht="20.100000000000001" customHeight="1">
      <c r="A26" s="130"/>
      <c r="B26" s="298" t="s">
        <v>25</v>
      </c>
      <c r="C26" s="299"/>
      <c r="D26" s="376">
        <v>0</v>
      </c>
      <c r="E26" s="130"/>
      <c r="G26" s="130"/>
      <c r="H26" s="130"/>
      <c r="DM26" s="2"/>
      <c r="DN26" s="2"/>
      <c r="DO26" s="2"/>
      <c r="DP26" s="2"/>
      <c r="DQ26" s="2"/>
      <c r="DR26" s="2"/>
      <c r="DS26" s="2"/>
      <c r="DT26" s="2"/>
      <c r="DU26" s="2"/>
    </row>
    <row r="27" spans="1:125" ht="20.100000000000001" customHeight="1">
      <c r="A27" s="130"/>
      <c r="B27" s="298" t="s">
        <v>0</v>
      </c>
      <c r="C27" s="299"/>
      <c r="D27" s="376">
        <v>21729.42</v>
      </c>
      <c r="E27" s="130"/>
      <c r="G27" s="130"/>
      <c r="H27" s="130"/>
      <c r="DM27" s="2"/>
      <c r="DN27" s="2"/>
      <c r="DO27" s="2"/>
      <c r="DP27" s="2"/>
      <c r="DQ27" s="2"/>
      <c r="DR27" s="2"/>
      <c r="DS27" s="2"/>
      <c r="DT27" s="2"/>
      <c r="DU27" s="2"/>
    </row>
    <row r="28" spans="1:125" ht="20.100000000000001" customHeight="1">
      <c r="A28" s="130"/>
      <c r="B28" s="298" t="s">
        <v>230</v>
      </c>
      <c r="C28" s="299"/>
      <c r="D28" s="376">
        <v>0</v>
      </c>
      <c r="E28" s="130"/>
      <c r="G28" s="130"/>
      <c r="H28" s="130"/>
      <c r="DM28" s="2"/>
      <c r="DN28" s="2"/>
      <c r="DO28" s="2"/>
      <c r="DP28" s="2"/>
      <c r="DQ28" s="2"/>
      <c r="DR28" s="2"/>
      <c r="DS28" s="2"/>
      <c r="DT28" s="2"/>
      <c r="DU28" s="2"/>
    </row>
    <row r="29" spans="1:125" ht="20.100000000000001" customHeight="1">
      <c r="A29" s="130"/>
      <c r="B29" s="298" t="s">
        <v>44</v>
      </c>
      <c r="C29" s="299"/>
      <c r="D29" s="376">
        <v>0</v>
      </c>
      <c r="E29" s="130"/>
      <c r="G29" s="130"/>
      <c r="H29" s="130"/>
      <c r="DM29" s="2"/>
      <c r="DN29" s="2"/>
      <c r="DO29" s="2"/>
      <c r="DP29" s="2"/>
      <c r="DQ29" s="2"/>
      <c r="DR29" s="2"/>
      <c r="DS29" s="2"/>
      <c r="DT29" s="2"/>
      <c r="DU29" s="2"/>
    </row>
    <row r="30" spans="1:125" ht="20.100000000000001" customHeight="1">
      <c r="A30" s="130"/>
      <c r="B30" s="298" t="s">
        <v>73</v>
      </c>
      <c r="C30" s="299"/>
      <c r="D30" s="376">
        <v>195428.92</v>
      </c>
      <c r="E30" s="130"/>
      <c r="G30" s="130"/>
      <c r="H30" s="130"/>
      <c r="DM30" s="2"/>
      <c r="DN30" s="2"/>
      <c r="DO30" s="2"/>
      <c r="DP30" s="2"/>
      <c r="DQ30" s="2"/>
      <c r="DR30" s="2"/>
      <c r="DS30" s="2"/>
      <c r="DT30" s="2"/>
      <c r="DU30" s="2"/>
    </row>
    <row r="31" spans="1:125" ht="20.100000000000001" customHeight="1">
      <c r="A31" s="130"/>
      <c r="B31" s="298" t="s">
        <v>74</v>
      </c>
      <c r="C31" s="299"/>
      <c r="D31" s="376">
        <v>75373.679999999993</v>
      </c>
      <c r="E31" s="130"/>
      <c r="G31" s="130"/>
      <c r="H31" s="130"/>
      <c r="M31" s="452"/>
      <c r="DM31" s="2"/>
      <c r="DN31" s="2"/>
      <c r="DO31" s="2"/>
      <c r="DP31" s="2"/>
      <c r="DQ31" s="2"/>
      <c r="DR31" s="2"/>
      <c r="DS31" s="2"/>
      <c r="DT31" s="2"/>
      <c r="DU31" s="2"/>
    </row>
    <row r="32" spans="1:125" ht="20.100000000000001" customHeight="1">
      <c r="A32" s="130"/>
      <c r="B32" s="298" t="s">
        <v>75</v>
      </c>
      <c r="C32" s="299"/>
      <c r="D32" s="376">
        <v>4198.68</v>
      </c>
      <c r="E32" s="130"/>
      <c r="G32" s="130"/>
      <c r="H32" s="130"/>
      <c r="DM32" s="2"/>
      <c r="DN32" s="2"/>
      <c r="DO32" s="2"/>
      <c r="DP32" s="2"/>
      <c r="DQ32" s="2"/>
      <c r="DR32" s="2"/>
      <c r="DS32" s="2"/>
      <c r="DT32" s="2"/>
      <c r="DU32" s="2"/>
    </row>
    <row r="33" spans="1:125" ht="20.100000000000001" customHeight="1">
      <c r="A33" s="130"/>
      <c r="B33" s="298" t="s">
        <v>231</v>
      </c>
      <c r="C33" s="299"/>
      <c r="D33" s="376">
        <v>1684782.2</v>
      </c>
      <c r="E33" s="130"/>
      <c r="G33" s="130"/>
      <c r="H33" s="130"/>
      <c r="DM33" s="2"/>
      <c r="DN33" s="2"/>
      <c r="DO33" s="2"/>
      <c r="DP33" s="2"/>
      <c r="DQ33" s="2"/>
      <c r="DR33" s="2"/>
      <c r="DS33" s="2"/>
      <c r="DT33" s="2"/>
      <c r="DU33" s="2"/>
    </row>
    <row r="34" spans="1:125" ht="20.100000000000001" customHeight="1">
      <c r="A34" s="130"/>
      <c r="B34" s="377" t="s">
        <v>30</v>
      </c>
      <c r="C34" s="378"/>
      <c r="D34" s="376">
        <f>SUM(D20:D33)</f>
        <v>2011717.56</v>
      </c>
      <c r="E34" s="130"/>
      <c r="G34" s="130"/>
      <c r="H34" s="130"/>
      <c r="DM34" s="2"/>
      <c r="DN34" s="2"/>
      <c r="DO34" s="2"/>
      <c r="DP34" s="2"/>
      <c r="DQ34" s="2"/>
      <c r="DR34" s="2"/>
      <c r="DS34" s="2"/>
      <c r="DT34" s="2"/>
      <c r="DU34" s="2"/>
    </row>
    <row r="35" spans="1:125" ht="20.100000000000001" customHeight="1">
      <c r="A35" s="130"/>
      <c r="B35" s="285"/>
      <c r="C35" s="287"/>
      <c r="D35" s="322"/>
      <c r="E35" s="135"/>
      <c r="G35" s="130"/>
      <c r="H35" s="130"/>
      <c r="DM35" s="2"/>
      <c r="DN35" s="2"/>
      <c r="DO35" s="2"/>
      <c r="DP35" s="2"/>
      <c r="DQ35" s="2"/>
      <c r="DR35" s="2"/>
      <c r="DS35" s="2"/>
      <c r="DT35" s="2"/>
      <c r="DU35" s="2"/>
    </row>
    <row r="36" spans="1:125" ht="20.100000000000001" customHeight="1">
      <c r="A36" s="130"/>
      <c r="B36" s="323"/>
      <c r="C36" s="324"/>
      <c r="D36" s="324"/>
      <c r="E36" s="135"/>
      <c r="F36" s="135"/>
      <c r="G36" s="135"/>
      <c r="H36" s="135"/>
      <c r="DQ36" s="2"/>
      <c r="DR36" s="2"/>
      <c r="DS36" s="2"/>
      <c r="DT36" s="2"/>
      <c r="DU36" s="2"/>
    </row>
    <row r="37" spans="1:125" ht="20.100000000000001" customHeight="1">
      <c r="A37" s="130"/>
      <c r="B37" s="131"/>
      <c r="C37" s="130"/>
      <c r="D37" s="130"/>
      <c r="E37" s="130"/>
      <c r="G37" s="130"/>
      <c r="H37" s="130"/>
      <c r="I37" s="135"/>
      <c r="DQ37" s="2"/>
      <c r="DR37" s="2"/>
      <c r="DS37" s="2"/>
      <c r="DT37" s="2"/>
      <c r="DU37" s="2"/>
    </row>
    <row r="38" spans="1:125" ht="20.100000000000001" customHeight="1">
      <c r="A38" s="130"/>
      <c r="B38" s="140"/>
      <c r="C38" s="99"/>
      <c r="D38" s="99"/>
      <c r="E38" s="99"/>
      <c r="G38" s="130"/>
      <c r="H38" s="130"/>
      <c r="DQ38" s="2"/>
      <c r="DR38" s="2"/>
      <c r="DS38" s="2"/>
      <c r="DT38" s="2"/>
      <c r="DU38" s="2"/>
    </row>
    <row r="39" spans="1:125" ht="20.100000000000001" customHeight="1">
      <c r="A39" s="135"/>
      <c r="B39" s="131"/>
      <c r="C39" s="130"/>
      <c r="D39" s="130"/>
      <c r="E39" s="130"/>
      <c r="G39" s="130"/>
      <c r="H39" s="130"/>
      <c r="J39" s="135"/>
      <c r="K39" s="135"/>
      <c r="DQ39" s="2"/>
      <c r="DR39" s="2"/>
      <c r="DS39" s="2"/>
      <c r="DT39" s="2"/>
      <c r="DU39" s="2"/>
    </row>
    <row r="40" spans="1:125" ht="20.100000000000001" customHeight="1">
      <c r="A40" s="130"/>
      <c r="B40" s="662"/>
      <c r="C40" s="662"/>
      <c r="D40" s="662"/>
      <c r="E40" s="662"/>
      <c r="G40" s="130"/>
      <c r="H40" s="130"/>
      <c r="DQ40" s="2"/>
      <c r="DR40" s="2"/>
      <c r="DS40" s="2"/>
      <c r="DT40" s="2"/>
      <c r="DU40" s="2"/>
    </row>
    <row r="41" spans="1:125" ht="20.100000000000001" customHeight="1">
      <c r="A41" s="130"/>
      <c r="B41" s="131"/>
      <c r="C41" s="130"/>
      <c r="D41" s="130"/>
      <c r="E41" s="130"/>
      <c r="G41" s="130"/>
      <c r="H41" s="130"/>
      <c r="DQ41" s="2"/>
      <c r="DR41" s="2"/>
      <c r="DS41" s="2"/>
      <c r="DT41" s="2"/>
      <c r="DU41" s="2"/>
    </row>
    <row r="42" spans="1:125" ht="20.100000000000001" customHeight="1">
      <c r="A42" s="130"/>
      <c r="B42" s="130"/>
      <c r="C42" s="130"/>
      <c r="D42" s="130"/>
      <c r="E42" s="130"/>
      <c r="G42" s="130"/>
      <c r="H42" s="130"/>
      <c r="L42" s="135"/>
      <c r="M42" s="135"/>
      <c r="N42" s="135"/>
      <c r="O42" s="135"/>
      <c r="DQ42" s="2"/>
      <c r="DR42" s="2"/>
      <c r="DS42" s="2"/>
      <c r="DT42" s="2"/>
      <c r="DU42" s="2"/>
    </row>
    <row r="43" spans="1:125" ht="20.100000000000001" customHeight="1">
      <c r="A43" s="130"/>
      <c r="B43" s="141"/>
      <c r="C43" s="130"/>
      <c r="D43" s="130"/>
      <c r="E43" s="130"/>
      <c r="G43" s="130"/>
      <c r="H43" s="130"/>
      <c r="DQ43" s="2"/>
      <c r="DR43" s="2"/>
      <c r="DS43" s="2"/>
      <c r="DT43" s="2"/>
      <c r="DU43" s="2"/>
    </row>
    <row r="44" spans="1:125" s="135" customFormat="1" ht="9.9" customHeight="1">
      <c r="A44" s="130"/>
      <c r="B44" s="131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125" ht="20.100000000000001" customHeight="1">
      <c r="A45" s="130"/>
      <c r="B45" s="131"/>
      <c r="C45" s="130"/>
      <c r="D45" s="130"/>
      <c r="E45" s="130"/>
      <c r="G45" s="130"/>
      <c r="H45" s="130"/>
      <c r="DQ45" s="2"/>
      <c r="DR45" s="2"/>
      <c r="DS45" s="2"/>
      <c r="DT45" s="2"/>
      <c r="DU45" s="2"/>
    </row>
    <row r="46" spans="1:125" ht="15" customHeight="1">
      <c r="A46" s="130"/>
      <c r="B46" s="131"/>
      <c r="C46" s="130"/>
      <c r="D46" s="130"/>
      <c r="E46" s="130"/>
      <c r="G46" s="130"/>
      <c r="H46" s="130"/>
    </row>
    <row r="47" spans="1:125" ht="15" customHeight="1">
      <c r="A47" s="130"/>
      <c r="B47" s="131"/>
      <c r="C47" s="130"/>
      <c r="D47" s="130"/>
      <c r="E47" s="130"/>
      <c r="G47" s="130"/>
      <c r="H47" s="130"/>
    </row>
    <row r="48" spans="1:125" ht="15" customHeight="1">
      <c r="A48" s="130"/>
      <c r="B48" s="131"/>
      <c r="C48" s="130"/>
      <c r="D48" s="130"/>
      <c r="E48" s="130"/>
      <c r="G48" s="130"/>
      <c r="H48" s="130"/>
    </row>
    <row r="49" spans="1:125" ht="15.75" customHeight="1">
      <c r="A49" s="130"/>
      <c r="B49" s="131"/>
      <c r="C49" s="130"/>
      <c r="D49" s="130"/>
      <c r="E49" s="130"/>
      <c r="G49" s="130"/>
      <c r="H49" s="130"/>
    </row>
    <row r="50" spans="1:125" ht="15.75" customHeight="1">
      <c r="A50" s="130"/>
      <c r="B50" s="131"/>
      <c r="C50" s="130"/>
      <c r="D50" s="130"/>
      <c r="E50" s="130"/>
      <c r="G50" s="130"/>
      <c r="H50" s="130"/>
    </row>
    <row r="51" spans="1:125" ht="15.75" customHeight="1">
      <c r="A51" s="130"/>
      <c r="B51" s="131"/>
      <c r="C51" s="130"/>
      <c r="D51" s="130"/>
      <c r="E51" s="130"/>
      <c r="G51" s="130"/>
      <c r="H51" s="130"/>
      <c r="DQ51" s="2"/>
      <c r="DR51" s="2"/>
      <c r="DS51" s="2"/>
      <c r="DT51" s="2"/>
      <c r="DU51" s="2"/>
    </row>
    <row r="52" spans="1:125" ht="15.75" customHeight="1">
      <c r="A52" s="130"/>
      <c r="B52" s="131"/>
      <c r="C52" s="130"/>
      <c r="D52" s="130"/>
      <c r="E52" s="130"/>
      <c r="G52" s="130"/>
      <c r="H52" s="130"/>
      <c r="DQ52" s="2"/>
      <c r="DR52" s="2"/>
      <c r="DS52" s="2"/>
      <c r="DT52" s="2"/>
      <c r="DU52" s="2"/>
    </row>
    <row r="53" spans="1:125" ht="20.100000000000001" customHeight="1">
      <c r="A53" s="130"/>
      <c r="B53" s="131"/>
      <c r="C53" s="130"/>
      <c r="D53" s="130"/>
      <c r="E53" s="130"/>
      <c r="G53" s="130"/>
      <c r="H53" s="130"/>
      <c r="DQ53" s="2"/>
      <c r="DR53" s="2"/>
      <c r="DS53" s="2"/>
      <c r="DT53" s="2"/>
      <c r="DU53" s="2"/>
    </row>
    <row r="54" spans="1:125" ht="20.100000000000001" customHeight="1">
      <c r="A54" s="130"/>
      <c r="B54" s="131"/>
      <c r="C54" s="130"/>
      <c r="D54" s="130"/>
      <c r="E54" s="130"/>
      <c r="G54" s="130"/>
      <c r="H54" s="130"/>
      <c r="DQ54" s="2"/>
      <c r="DR54" s="2"/>
      <c r="DS54" s="2"/>
      <c r="DT54" s="2"/>
      <c r="DU54" s="2"/>
    </row>
    <row r="55" spans="1:125" ht="20.100000000000001" customHeight="1">
      <c r="A55" s="130"/>
      <c r="B55" s="131"/>
      <c r="C55" s="130"/>
      <c r="D55" s="130"/>
      <c r="E55" s="130"/>
      <c r="G55" s="130"/>
      <c r="H55" s="130"/>
      <c r="DQ55" s="2"/>
      <c r="DR55" s="2"/>
      <c r="DS55" s="2"/>
      <c r="DT55" s="2"/>
      <c r="DU55" s="2"/>
    </row>
    <row r="56" spans="1:125" ht="20.100000000000001" customHeight="1">
      <c r="A56" s="130"/>
      <c r="B56" s="131"/>
      <c r="C56" s="130"/>
      <c r="D56" s="130"/>
      <c r="E56" s="130"/>
      <c r="G56" s="130"/>
      <c r="H56" s="130"/>
    </row>
    <row r="57" spans="1:125" ht="15.75" customHeight="1">
      <c r="A57" s="130"/>
      <c r="B57" s="131"/>
      <c r="C57" s="130"/>
      <c r="D57" s="130"/>
      <c r="E57" s="130"/>
      <c r="G57" s="130"/>
      <c r="H57" s="130"/>
    </row>
    <row r="58" spans="1:125" ht="15.75" customHeight="1">
      <c r="A58" s="130"/>
      <c r="B58" s="131"/>
      <c r="C58" s="130"/>
      <c r="D58" s="130"/>
      <c r="E58" s="130"/>
      <c r="G58" s="130"/>
      <c r="H58" s="130"/>
    </row>
    <row r="59" spans="1:125" ht="15.75" customHeight="1">
      <c r="A59" s="130"/>
      <c r="B59" s="131"/>
      <c r="C59" s="130"/>
      <c r="D59" s="130"/>
      <c r="E59" s="130"/>
      <c r="G59" s="130"/>
      <c r="H59" s="130"/>
    </row>
    <row r="60" spans="1:125" ht="15.75" customHeight="1">
      <c r="A60" s="130"/>
      <c r="B60" s="131"/>
      <c r="C60" s="130"/>
      <c r="D60" s="130"/>
      <c r="E60" s="130"/>
      <c r="G60" s="130"/>
      <c r="H60" s="130"/>
    </row>
    <row r="61" spans="1:125" ht="15.75" customHeight="1">
      <c r="A61" s="130"/>
      <c r="B61" s="131"/>
      <c r="C61" s="130"/>
      <c r="D61" s="130"/>
      <c r="E61" s="130"/>
      <c r="G61" s="130"/>
      <c r="H61" s="130"/>
    </row>
    <row r="62" spans="1:125" ht="15.75" customHeight="1">
      <c r="A62" s="130"/>
      <c r="B62" s="131"/>
      <c r="C62" s="130"/>
      <c r="D62" s="130"/>
      <c r="E62" s="130"/>
      <c r="G62" s="130"/>
      <c r="H62" s="130"/>
    </row>
    <row r="63" spans="1:125" ht="15.75" customHeight="1">
      <c r="A63" s="130"/>
      <c r="B63" s="131"/>
      <c r="C63" s="130"/>
      <c r="D63" s="130"/>
      <c r="E63" s="130"/>
      <c r="G63" s="130"/>
      <c r="H63" s="130"/>
    </row>
    <row r="64" spans="1:125" ht="15.75" customHeight="1">
      <c r="A64" s="130"/>
      <c r="B64" s="131"/>
      <c r="C64" s="130"/>
      <c r="D64" s="130"/>
      <c r="E64" s="130"/>
      <c r="G64" s="130"/>
      <c r="H64" s="130"/>
    </row>
    <row r="65" spans="1:8" ht="15.75" customHeight="1">
      <c r="A65" s="130"/>
      <c r="B65" s="131"/>
      <c r="C65" s="130"/>
      <c r="D65" s="130"/>
      <c r="E65" s="130"/>
      <c r="G65" s="130"/>
      <c r="H65" s="130"/>
    </row>
    <row r="66" spans="1:8" ht="15.75" customHeight="1">
      <c r="A66" s="130"/>
      <c r="B66" s="131"/>
      <c r="C66" s="130"/>
      <c r="D66" s="130"/>
      <c r="E66" s="130"/>
      <c r="G66" s="130"/>
      <c r="H66" s="130"/>
    </row>
    <row r="67" spans="1:8" ht="15.75" customHeight="1">
      <c r="A67" s="130"/>
      <c r="B67" s="131"/>
      <c r="C67" s="130"/>
      <c r="D67" s="130"/>
      <c r="E67" s="130"/>
      <c r="G67" s="130"/>
      <c r="H67" s="130"/>
    </row>
    <row r="68" spans="1:8" ht="15.75" customHeight="1">
      <c r="A68" s="130"/>
      <c r="B68" s="131"/>
      <c r="C68" s="130"/>
      <c r="D68" s="130"/>
      <c r="E68" s="130"/>
      <c r="G68" s="130"/>
      <c r="H68" s="130"/>
    </row>
    <row r="69" spans="1:8" ht="15.75" customHeight="1">
      <c r="A69" s="130"/>
      <c r="B69" s="131"/>
      <c r="C69" s="130"/>
      <c r="D69" s="130"/>
      <c r="E69" s="130"/>
      <c r="G69" s="130"/>
      <c r="H69" s="130"/>
    </row>
    <row r="70" spans="1:8" ht="15.75" customHeight="1">
      <c r="A70" s="130"/>
      <c r="B70" s="131"/>
      <c r="C70" s="130"/>
      <c r="D70" s="130"/>
      <c r="E70" s="130"/>
      <c r="G70" s="130"/>
      <c r="H70" s="130"/>
    </row>
    <row r="71" spans="1:8" ht="15.75" customHeight="1">
      <c r="A71" s="130"/>
      <c r="B71" s="131"/>
      <c r="C71" s="130"/>
      <c r="D71" s="130"/>
      <c r="E71" s="130"/>
      <c r="G71" s="130"/>
      <c r="H71" s="130"/>
    </row>
    <row r="72" spans="1:8" ht="15.75" customHeight="1">
      <c r="A72" s="130"/>
      <c r="B72" s="131"/>
      <c r="C72" s="130"/>
      <c r="D72" s="130"/>
      <c r="E72" s="130"/>
      <c r="G72" s="130"/>
      <c r="H72" s="130"/>
    </row>
    <row r="73" spans="1:8" ht="15.75" customHeight="1">
      <c r="A73" s="130"/>
      <c r="B73" s="131"/>
      <c r="C73" s="130"/>
      <c r="D73" s="130"/>
      <c r="E73" s="130"/>
      <c r="G73" s="130"/>
      <c r="H73" s="130"/>
    </row>
    <row r="74" spans="1:8" ht="15.75" customHeight="1">
      <c r="A74" s="130"/>
      <c r="B74" s="131"/>
      <c r="C74" s="130"/>
      <c r="D74" s="130"/>
      <c r="E74" s="130"/>
      <c r="G74" s="130"/>
      <c r="H74" s="130"/>
    </row>
    <row r="75" spans="1:8" ht="15.75" customHeight="1">
      <c r="A75" s="130"/>
      <c r="B75" s="131"/>
      <c r="C75" s="130"/>
      <c r="D75" s="130"/>
      <c r="E75" s="130"/>
      <c r="G75" s="130"/>
      <c r="H75" s="130"/>
    </row>
    <row r="76" spans="1:8" ht="15.75" customHeight="1">
      <c r="A76" s="130"/>
      <c r="B76" s="131"/>
      <c r="C76" s="130"/>
      <c r="D76" s="130"/>
      <c r="E76" s="130"/>
      <c r="G76" s="130"/>
      <c r="H76" s="130"/>
    </row>
    <row r="77" spans="1:8" ht="15.75" customHeight="1">
      <c r="A77" s="130"/>
      <c r="B77" s="131"/>
      <c r="C77" s="130"/>
      <c r="D77" s="130"/>
      <c r="E77" s="130"/>
      <c r="G77" s="130"/>
      <c r="H77" s="130"/>
    </row>
    <row r="78" spans="1:8" ht="15.75" customHeight="1">
      <c r="A78" s="130"/>
      <c r="B78" s="131"/>
      <c r="C78" s="130"/>
      <c r="D78" s="130"/>
      <c r="E78" s="130"/>
      <c r="G78" s="130"/>
      <c r="H78" s="130"/>
    </row>
    <row r="79" spans="1:8" ht="15.75" customHeight="1">
      <c r="A79" s="130"/>
      <c r="B79" s="131"/>
      <c r="C79" s="130"/>
      <c r="D79" s="130"/>
      <c r="E79" s="130"/>
      <c r="G79" s="130"/>
      <c r="H79" s="130"/>
    </row>
    <row r="80" spans="1:8" ht="15.75" customHeight="1">
      <c r="A80" s="130"/>
      <c r="B80" s="131"/>
      <c r="C80" s="130"/>
      <c r="D80" s="130"/>
      <c r="E80" s="130"/>
      <c r="G80" s="130"/>
      <c r="H80" s="130"/>
    </row>
    <row r="81" spans="1:8" ht="15.75" customHeight="1">
      <c r="A81" s="130"/>
      <c r="B81" s="131"/>
      <c r="C81" s="130"/>
      <c r="D81" s="130"/>
      <c r="E81" s="130"/>
      <c r="G81" s="130"/>
      <c r="H81" s="130"/>
    </row>
    <row r="82" spans="1:8" ht="15.75" customHeight="1">
      <c r="A82" s="130"/>
      <c r="B82" s="131"/>
      <c r="C82" s="130"/>
      <c r="D82" s="130"/>
      <c r="E82" s="130"/>
      <c r="G82" s="130"/>
      <c r="H82" s="130"/>
    </row>
    <row r="83" spans="1:8" ht="15.75" customHeight="1">
      <c r="A83" s="130"/>
      <c r="B83" s="131"/>
      <c r="C83" s="130"/>
      <c r="D83" s="130"/>
      <c r="E83" s="130"/>
      <c r="G83" s="130"/>
      <c r="H83" s="130"/>
    </row>
    <row r="84" spans="1:8" ht="15.75" customHeight="1">
      <c r="A84" s="130"/>
      <c r="B84" s="131"/>
      <c r="C84" s="130"/>
      <c r="D84" s="130"/>
      <c r="E84" s="130"/>
      <c r="G84" s="130"/>
      <c r="H84" s="130"/>
    </row>
    <row r="85" spans="1:8" ht="15.75" customHeight="1">
      <c r="A85" s="130"/>
      <c r="B85" s="131"/>
      <c r="C85" s="130"/>
      <c r="D85" s="130"/>
      <c r="E85" s="130"/>
      <c r="G85" s="130"/>
      <c r="H85" s="130"/>
    </row>
    <row r="86" spans="1:8" ht="15.75" customHeight="1">
      <c r="A86" s="130"/>
      <c r="B86" s="131"/>
      <c r="C86" s="130"/>
      <c r="D86" s="130"/>
      <c r="E86" s="130"/>
      <c r="G86" s="130"/>
      <c r="H86" s="130"/>
    </row>
    <row r="87" spans="1:8" ht="15.75" customHeight="1">
      <c r="A87" s="130"/>
      <c r="B87" s="131"/>
      <c r="C87" s="130"/>
      <c r="D87" s="130"/>
      <c r="E87" s="130"/>
      <c r="G87" s="130"/>
      <c r="H87" s="130"/>
    </row>
    <row r="88" spans="1:8" ht="15.75" customHeight="1">
      <c r="A88" s="130"/>
      <c r="B88" s="131"/>
      <c r="C88" s="130"/>
      <c r="D88" s="130"/>
      <c r="E88" s="130"/>
      <c r="G88" s="130"/>
      <c r="H88" s="130"/>
    </row>
    <row r="89" spans="1:8" ht="15.75" customHeight="1">
      <c r="A89" s="130"/>
      <c r="B89" s="131"/>
      <c r="C89" s="130"/>
      <c r="D89" s="130"/>
      <c r="E89" s="130"/>
      <c r="G89" s="130"/>
      <c r="H89" s="130"/>
    </row>
    <row r="90" spans="1:8" ht="15.75" customHeight="1">
      <c r="A90" s="130"/>
      <c r="B90" s="131"/>
      <c r="C90" s="130"/>
      <c r="D90" s="130"/>
      <c r="E90" s="130"/>
      <c r="G90" s="130"/>
      <c r="H90" s="130"/>
    </row>
    <row r="91" spans="1:8" ht="15.75" customHeight="1">
      <c r="A91" s="130"/>
      <c r="B91" s="131"/>
      <c r="C91" s="130"/>
      <c r="D91" s="130"/>
      <c r="E91" s="130"/>
      <c r="G91" s="130"/>
      <c r="H91" s="130"/>
    </row>
    <row r="92" spans="1:8" ht="15.75" customHeight="1">
      <c r="A92" s="130"/>
      <c r="B92" s="131"/>
      <c r="C92" s="130"/>
      <c r="D92" s="130"/>
      <c r="E92" s="130"/>
      <c r="G92" s="130"/>
      <c r="H92" s="130"/>
    </row>
    <row r="93" spans="1:8" ht="15.75" customHeight="1">
      <c r="A93" s="130"/>
      <c r="B93" s="131"/>
      <c r="C93" s="130"/>
      <c r="D93" s="130"/>
      <c r="E93" s="130"/>
      <c r="G93" s="130"/>
      <c r="H93" s="130"/>
    </row>
    <row r="94" spans="1:8" ht="15.75" customHeight="1">
      <c r="A94" s="130"/>
      <c r="B94" s="131"/>
      <c r="C94" s="130"/>
      <c r="D94" s="130"/>
      <c r="E94" s="130"/>
      <c r="G94" s="130"/>
      <c r="H94" s="130"/>
    </row>
    <row r="95" spans="1:8" ht="15.75" customHeight="1">
      <c r="A95" s="130"/>
      <c r="B95" s="131"/>
      <c r="C95" s="130"/>
      <c r="D95" s="130"/>
      <c r="E95" s="130"/>
      <c r="G95" s="130"/>
      <c r="H95" s="130"/>
    </row>
    <row r="96" spans="1:8" ht="15.75" customHeight="1">
      <c r="A96" s="130"/>
      <c r="B96" s="131"/>
      <c r="C96" s="130"/>
      <c r="D96" s="130"/>
      <c r="E96" s="130"/>
      <c r="G96" s="130"/>
      <c r="H96" s="130"/>
    </row>
    <row r="97" spans="1:8" ht="15.75" customHeight="1">
      <c r="A97" s="130"/>
      <c r="B97" s="131"/>
      <c r="C97" s="130"/>
      <c r="D97" s="130"/>
      <c r="E97" s="130"/>
      <c r="G97" s="130"/>
      <c r="H97" s="130"/>
    </row>
    <row r="98" spans="1:8" ht="15.75" customHeight="1">
      <c r="A98" s="130"/>
      <c r="B98" s="131"/>
      <c r="C98" s="130"/>
      <c r="D98" s="130"/>
      <c r="E98" s="130"/>
      <c r="G98" s="130"/>
      <c r="H98" s="130"/>
    </row>
    <row r="99" spans="1:8" ht="15.75" customHeight="1">
      <c r="A99" s="130"/>
      <c r="B99" s="131"/>
      <c r="C99" s="130"/>
      <c r="D99" s="130"/>
      <c r="E99" s="130"/>
      <c r="G99" s="130"/>
      <c r="H99" s="130"/>
    </row>
    <row r="100" spans="1:8" ht="15.75" customHeight="1">
      <c r="A100" s="130"/>
      <c r="B100" s="131"/>
      <c r="C100" s="130"/>
      <c r="D100" s="130"/>
      <c r="E100" s="130"/>
      <c r="G100" s="130"/>
      <c r="H100" s="130"/>
    </row>
    <row r="101" spans="1:8" ht="15.75" customHeight="1">
      <c r="A101" s="130"/>
      <c r="B101" s="131"/>
      <c r="C101" s="130"/>
      <c r="D101" s="130"/>
      <c r="E101" s="130"/>
      <c r="G101" s="130"/>
      <c r="H101" s="130"/>
    </row>
    <row r="102" spans="1:8" ht="15.75" customHeight="1">
      <c r="A102" s="130"/>
      <c r="B102" s="131"/>
      <c r="C102" s="130"/>
      <c r="D102" s="130"/>
      <c r="E102" s="130"/>
      <c r="G102" s="130"/>
      <c r="H102" s="130"/>
    </row>
    <row r="103" spans="1:8" ht="15.75" customHeight="1">
      <c r="A103" s="130"/>
      <c r="B103" s="131"/>
      <c r="C103" s="130"/>
      <c r="D103" s="130"/>
      <c r="E103" s="130"/>
      <c r="G103" s="130"/>
      <c r="H103" s="130"/>
    </row>
    <row r="104" spans="1:8" ht="15.75" customHeight="1">
      <c r="A104" s="130"/>
      <c r="B104" s="131"/>
      <c r="C104" s="130"/>
      <c r="D104" s="130"/>
      <c r="E104" s="130"/>
      <c r="G104" s="130"/>
      <c r="H104" s="130"/>
    </row>
    <row r="105" spans="1:8" ht="15.75" customHeight="1">
      <c r="A105" s="130"/>
      <c r="B105" s="131"/>
      <c r="C105" s="130"/>
      <c r="D105" s="130"/>
      <c r="E105" s="130"/>
      <c r="G105" s="130"/>
      <c r="H105" s="130"/>
    </row>
    <row r="106" spans="1:8" ht="15.75" customHeight="1">
      <c r="A106" s="130"/>
      <c r="B106" s="131"/>
      <c r="C106" s="130"/>
      <c r="D106" s="130"/>
      <c r="E106" s="130"/>
      <c r="G106" s="130"/>
      <c r="H106" s="130"/>
    </row>
    <row r="107" spans="1:8" ht="15.75" customHeight="1">
      <c r="A107" s="130"/>
      <c r="B107" s="131"/>
      <c r="C107" s="130"/>
      <c r="D107" s="130"/>
      <c r="E107" s="130"/>
      <c r="G107" s="130"/>
      <c r="H107" s="130"/>
    </row>
    <row r="108" spans="1:8" ht="15.75" customHeight="1">
      <c r="A108" s="130"/>
      <c r="B108" s="131"/>
      <c r="C108" s="130"/>
      <c r="D108" s="130"/>
      <c r="E108" s="130"/>
      <c r="G108" s="130"/>
      <c r="H108" s="130"/>
    </row>
    <row r="109" spans="1:8" ht="15.75" customHeight="1">
      <c r="A109" s="130"/>
      <c r="B109" s="131"/>
      <c r="C109" s="130"/>
      <c r="D109" s="130"/>
      <c r="E109" s="130"/>
      <c r="G109" s="130"/>
      <c r="H109" s="130"/>
    </row>
    <row r="110" spans="1:8" ht="15.75" customHeight="1">
      <c r="A110" s="130"/>
      <c r="B110" s="131"/>
      <c r="C110" s="130"/>
      <c r="D110" s="130"/>
      <c r="E110" s="130"/>
      <c r="G110" s="130"/>
      <c r="H110" s="130"/>
    </row>
    <row r="111" spans="1:8" ht="15.75" customHeight="1">
      <c r="A111" s="130"/>
      <c r="B111" s="131"/>
      <c r="C111" s="130"/>
      <c r="D111" s="130"/>
      <c r="E111" s="130"/>
      <c r="G111" s="130"/>
      <c r="H111" s="130"/>
    </row>
    <row r="112" spans="1:8" ht="15.75" customHeight="1">
      <c r="A112" s="130"/>
      <c r="B112" s="131"/>
      <c r="C112" s="130"/>
      <c r="D112" s="130"/>
      <c r="E112" s="130"/>
      <c r="G112" s="130"/>
      <c r="H112" s="130"/>
    </row>
    <row r="113" spans="1:8" ht="15.75" customHeight="1">
      <c r="A113" s="130"/>
      <c r="B113" s="131"/>
      <c r="C113" s="130"/>
      <c r="D113" s="130"/>
      <c r="E113" s="130"/>
      <c r="G113" s="130"/>
      <c r="H113" s="130"/>
    </row>
    <row r="114" spans="1:8" ht="15.75" customHeight="1">
      <c r="A114" s="130"/>
      <c r="B114" s="131"/>
      <c r="C114" s="130"/>
      <c r="D114" s="130"/>
      <c r="E114" s="130"/>
      <c r="G114" s="130"/>
      <c r="H114" s="130"/>
    </row>
    <row r="115" spans="1:8" ht="15.75" customHeight="1">
      <c r="A115" s="130"/>
      <c r="B115" s="131"/>
      <c r="C115" s="130"/>
      <c r="D115" s="130"/>
      <c r="E115" s="130"/>
      <c r="G115" s="130"/>
      <c r="H115" s="130"/>
    </row>
    <row r="116" spans="1:8" ht="15.75" customHeight="1">
      <c r="A116" s="130"/>
      <c r="B116" s="131"/>
      <c r="C116" s="130"/>
      <c r="D116" s="130"/>
      <c r="E116" s="130"/>
      <c r="G116" s="130"/>
      <c r="H116" s="130"/>
    </row>
    <row r="117" spans="1:8" ht="15.75" customHeight="1">
      <c r="A117" s="130"/>
      <c r="B117" s="131"/>
      <c r="C117" s="130"/>
      <c r="D117" s="130"/>
      <c r="E117" s="130"/>
      <c r="G117" s="130"/>
      <c r="H117" s="130"/>
    </row>
    <row r="118" spans="1:8" ht="15.75" customHeight="1">
      <c r="A118" s="130"/>
      <c r="B118" s="131"/>
      <c r="C118" s="130"/>
      <c r="D118" s="130"/>
      <c r="E118" s="130"/>
      <c r="G118" s="130"/>
      <c r="H118" s="130"/>
    </row>
    <row r="119" spans="1:8" ht="15.75" customHeight="1">
      <c r="A119" s="130"/>
      <c r="B119" s="131"/>
      <c r="C119" s="130"/>
      <c r="D119" s="130"/>
      <c r="E119" s="130"/>
      <c r="G119" s="130"/>
      <c r="H119" s="130"/>
    </row>
    <row r="120" spans="1:8" ht="15.75" customHeight="1">
      <c r="A120" s="130"/>
      <c r="B120" s="131"/>
      <c r="C120" s="130"/>
      <c r="D120" s="130"/>
      <c r="E120" s="130"/>
      <c r="G120" s="130"/>
      <c r="H120" s="130"/>
    </row>
    <row r="121" spans="1:8" ht="15.75" customHeight="1">
      <c r="A121" s="130"/>
      <c r="B121" s="131"/>
      <c r="C121" s="130"/>
      <c r="D121" s="130"/>
      <c r="E121" s="130"/>
      <c r="G121" s="130"/>
      <c r="H121" s="130"/>
    </row>
    <row r="122" spans="1:8" ht="15.75" customHeight="1">
      <c r="A122" s="130"/>
      <c r="B122" s="131"/>
      <c r="C122" s="130"/>
      <c r="D122" s="130"/>
      <c r="E122" s="130"/>
      <c r="G122" s="130"/>
      <c r="H122" s="130"/>
    </row>
    <row r="123" spans="1:8" ht="15.75" customHeight="1">
      <c r="A123" s="130"/>
      <c r="B123" s="131"/>
      <c r="C123" s="130"/>
      <c r="D123" s="130"/>
      <c r="E123" s="130"/>
      <c r="G123" s="130"/>
      <c r="H123" s="130"/>
    </row>
    <row r="124" spans="1:8" ht="15.75" customHeight="1">
      <c r="A124" s="130"/>
      <c r="B124" s="131"/>
      <c r="C124" s="130"/>
      <c r="D124" s="130"/>
      <c r="E124" s="130"/>
      <c r="G124" s="130"/>
      <c r="H124" s="130"/>
    </row>
    <row r="125" spans="1:8" ht="15.75" customHeight="1">
      <c r="A125" s="130"/>
      <c r="B125" s="131"/>
      <c r="C125" s="130"/>
      <c r="D125" s="130"/>
      <c r="E125" s="130"/>
      <c r="G125" s="130"/>
      <c r="H125" s="130"/>
    </row>
    <row r="126" spans="1:8" ht="15.75" customHeight="1">
      <c r="A126" s="130"/>
      <c r="B126" s="131"/>
      <c r="C126" s="130"/>
      <c r="D126" s="130"/>
      <c r="E126" s="130"/>
      <c r="G126" s="130"/>
      <c r="H126" s="130"/>
    </row>
    <row r="127" spans="1:8" ht="15.75" customHeight="1">
      <c r="A127" s="130"/>
      <c r="B127" s="131"/>
      <c r="C127" s="130"/>
      <c r="D127" s="130"/>
      <c r="E127" s="130"/>
      <c r="G127" s="130"/>
      <c r="H127" s="130"/>
    </row>
    <row r="128" spans="1:8" ht="15.75" customHeight="1">
      <c r="A128" s="130"/>
      <c r="B128" s="131"/>
      <c r="C128" s="130"/>
      <c r="D128" s="130"/>
      <c r="E128" s="130"/>
      <c r="G128" s="130"/>
      <c r="H128" s="130"/>
    </row>
    <row r="129" spans="1:8" ht="15.75" customHeight="1">
      <c r="A129" s="130"/>
      <c r="B129" s="131"/>
      <c r="C129" s="130"/>
      <c r="D129" s="130"/>
      <c r="E129" s="130"/>
      <c r="G129" s="130"/>
      <c r="H129" s="130"/>
    </row>
    <row r="130" spans="1:8" ht="15.75" customHeight="1">
      <c r="A130" s="130"/>
      <c r="B130" s="131"/>
      <c r="C130" s="130"/>
      <c r="D130" s="130"/>
      <c r="E130" s="130"/>
      <c r="G130" s="130"/>
      <c r="H130" s="130"/>
    </row>
    <row r="131" spans="1:8" ht="15.75" customHeight="1">
      <c r="A131" s="130"/>
      <c r="B131" s="131"/>
      <c r="C131" s="130"/>
      <c r="D131" s="130"/>
      <c r="E131" s="130"/>
      <c r="G131" s="130"/>
      <c r="H131" s="130"/>
    </row>
    <row r="132" spans="1:8" ht="15.75" customHeight="1">
      <c r="A132" s="130"/>
      <c r="B132" s="131"/>
      <c r="C132" s="130"/>
      <c r="D132" s="130"/>
      <c r="E132" s="130"/>
      <c r="G132" s="130"/>
      <c r="H132" s="130"/>
    </row>
    <row r="133" spans="1:8" ht="15.75" customHeight="1">
      <c r="A133" s="130"/>
      <c r="B133" s="131"/>
      <c r="C133" s="130"/>
      <c r="D133" s="130"/>
      <c r="E133" s="130"/>
      <c r="G133" s="130"/>
      <c r="H133" s="130"/>
    </row>
    <row r="134" spans="1:8" ht="15.75" customHeight="1">
      <c r="A134" s="130"/>
      <c r="B134" s="131"/>
      <c r="C134" s="130"/>
      <c r="D134" s="130"/>
      <c r="E134" s="130"/>
      <c r="G134" s="130"/>
      <c r="H134" s="130"/>
    </row>
    <row r="135" spans="1:8" ht="15.75" customHeight="1">
      <c r="A135" s="130"/>
      <c r="B135" s="131"/>
      <c r="C135" s="130"/>
      <c r="D135" s="130"/>
      <c r="E135" s="130"/>
      <c r="G135" s="130"/>
      <c r="H135" s="130"/>
    </row>
    <row r="136" spans="1:8" ht="15.75" customHeight="1">
      <c r="A136" s="130"/>
      <c r="B136" s="131"/>
      <c r="C136" s="130"/>
      <c r="D136" s="130"/>
      <c r="E136" s="130"/>
      <c r="G136" s="130"/>
      <c r="H136" s="130"/>
    </row>
    <row r="137" spans="1:8" ht="15.75" customHeight="1">
      <c r="A137" s="130"/>
      <c r="B137" s="131"/>
      <c r="C137" s="130"/>
      <c r="D137" s="130"/>
      <c r="E137" s="130"/>
      <c r="G137" s="130"/>
      <c r="H137" s="130"/>
    </row>
    <row r="138" spans="1:8" ht="15.75" customHeight="1">
      <c r="A138" s="130"/>
      <c r="B138" s="131"/>
      <c r="C138" s="130"/>
      <c r="D138" s="130"/>
      <c r="E138" s="130"/>
      <c r="G138" s="130"/>
      <c r="H138" s="130"/>
    </row>
    <row r="139" spans="1:8" ht="15.75" customHeight="1">
      <c r="A139" s="130"/>
      <c r="B139" s="131"/>
      <c r="C139" s="130"/>
      <c r="D139" s="130"/>
      <c r="E139" s="130"/>
      <c r="G139" s="130"/>
      <c r="H139" s="130"/>
    </row>
    <row r="140" spans="1:8" ht="15.75" customHeight="1">
      <c r="A140" s="130"/>
      <c r="B140" s="131"/>
      <c r="C140" s="130"/>
      <c r="D140" s="130"/>
      <c r="E140" s="130"/>
      <c r="G140" s="130"/>
      <c r="H140" s="130"/>
    </row>
    <row r="141" spans="1:8" ht="15.75" customHeight="1">
      <c r="A141" s="130"/>
      <c r="B141" s="131"/>
      <c r="C141" s="130"/>
      <c r="D141" s="130"/>
      <c r="E141" s="130"/>
      <c r="G141" s="130"/>
      <c r="H141" s="130"/>
    </row>
    <row r="142" spans="1:8" ht="15.75" customHeight="1">
      <c r="A142" s="130"/>
      <c r="B142" s="131"/>
      <c r="C142" s="130"/>
      <c r="D142" s="130"/>
      <c r="E142" s="130"/>
      <c r="G142" s="130"/>
      <c r="H142" s="130"/>
    </row>
    <row r="143" spans="1:8" ht="15.75" customHeight="1">
      <c r="A143" s="130"/>
      <c r="B143" s="131"/>
      <c r="C143" s="130"/>
      <c r="D143" s="130"/>
      <c r="E143" s="130"/>
      <c r="G143" s="130"/>
      <c r="H143" s="130"/>
    </row>
    <row r="144" spans="1:8" ht="15.75" customHeight="1">
      <c r="A144" s="130"/>
      <c r="B144" s="131"/>
      <c r="C144" s="130"/>
      <c r="D144" s="130"/>
      <c r="E144" s="130"/>
      <c r="G144" s="130"/>
      <c r="H144" s="130"/>
    </row>
    <row r="145" spans="1:8" ht="15.75" customHeight="1">
      <c r="A145" s="130"/>
      <c r="B145" s="131"/>
      <c r="C145" s="130"/>
      <c r="D145" s="130"/>
      <c r="E145" s="130"/>
      <c r="G145" s="130"/>
      <c r="H145" s="130"/>
    </row>
    <row r="146" spans="1:8" ht="15.75" customHeight="1">
      <c r="A146" s="130"/>
      <c r="B146" s="131"/>
      <c r="C146" s="130"/>
      <c r="D146" s="130"/>
      <c r="E146" s="130"/>
      <c r="G146" s="130"/>
      <c r="H146" s="130"/>
    </row>
    <row r="147" spans="1:8" ht="15.75" customHeight="1">
      <c r="A147" s="130"/>
      <c r="B147" s="131"/>
      <c r="C147" s="130"/>
      <c r="D147" s="130"/>
      <c r="E147" s="130"/>
      <c r="G147" s="130"/>
      <c r="H147" s="130"/>
    </row>
    <row r="148" spans="1:8" ht="15.75" customHeight="1">
      <c r="A148" s="130"/>
      <c r="B148" s="131"/>
      <c r="C148" s="130"/>
      <c r="D148" s="130"/>
      <c r="E148" s="130"/>
      <c r="G148" s="130"/>
      <c r="H148" s="130"/>
    </row>
    <row r="149" spans="1:8" ht="15.75" customHeight="1">
      <c r="A149" s="130"/>
      <c r="B149" s="131"/>
      <c r="C149" s="130"/>
      <c r="D149" s="130"/>
      <c r="E149" s="130"/>
      <c r="G149" s="130"/>
      <c r="H149" s="130"/>
    </row>
    <row r="150" spans="1:8" ht="15.75" customHeight="1">
      <c r="A150" s="130"/>
      <c r="B150" s="131"/>
      <c r="C150" s="130"/>
      <c r="D150" s="130"/>
      <c r="E150" s="130"/>
      <c r="G150" s="130"/>
      <c r="H150" s="130"/>
    </row>
    <row r="151" spans="1:8" ht="15.75" customHeight="1">
      <c r="A151" s="130"/>
      <c r="B151" s="131"/>
      <c r="C151" s="130"/>
      <c r="D151" s="130"/>
      <c r="E151" s="130"/>
      <c r="G151" s="130"/>
      <c r="H151" s="130"/>
    </row>
    <row r="152" spans="1:8" ht="15.75" customHeight="1">
      <c r="A152" s="130"/>
      <c r="B152" s="131"/>
      <c r="C152" s="130"/>
      <c r="D152" s="130"/>
      <c r="E152" s="130"/>
      <c r="G152" s="130"/>
      <c r="H152" s="130"/>
    </row>
    <row r="153" spans="1:8" ht="15.75" customHeight="1">
      <c r="A153" s="130"/>
      <c r="B153" s="131"/>
      <c r="C153" s="130"/>
      <c r="D153" s="130"/>
      <c r="E153" s="130"/>
      <c r="G153" s="130"/>
      <c r="H153" s="130"/>
    </row>
    <row r="154" spans="1:8" ht="15.75" customHeight="1">
      <c r="A154" s="130"/>
      <c r="B154" s="131"/>
      <c r="C154" s="130"/>
      <c r="D154" s="130"/>
      <c r="E154" s="130"/>
      <c r="G154" s="130"/>
      <c r="H154" s="130"/>
    </row>
    <row r="155" spans="1:8" ht="15.75" customHeight="1">
      <c r="A155" s="130"/>
      <c r="B155" s="131"/>
      <c r="C155" s="130"/>
      <c r="D155" s="130"/>
      <c r="E155" s="130"/>
      <c r="G155" s="130"/>
      <c r="H155" s="130"/>
    </row>
    <row r="156" spans="1:8" ht="15.75" customHeight="1">
      <c r="A156" s="130"/>
      <c r="B156" s="131"/>
      <c r="C156" s="130"/>
      <c r="D156" s="130"/>
      <c r="E156" s="130"/>
      <c r="G156" s="130"/>
      <c r="H156" s="130"/>
    </row>
    <row r="157" spans="1:8" ht="15.75" customHeight="1">
      <c r="A157" s="130"/>
      <c r="B157" s="131"/>
      <c r="C157" s="130"/>
      <c r="D157" s="130"/>
      <c r="E157" s="130"/>
      <c r="G157" s="130"/>
      <c r="H157" s="130"/>
    </row>
    <row r="158" spans="1:8" ht="15.75" customHeight="1">
      <c r="A158" s="130"/>
      <c r="B158" s="131"/>
      <c r="C158" s="130"/>
      <c r="D158" s="130"/>
      <c r="E158" s="130"/>
      <c r="G158" s="130"/>
      <c r="H158" s="130"/>
    </row>
    <row r="159" spans="1:8" ht="15.75" customHeight="1">
      <c r="A159" s="130"/>
      <c r="B159" s="131"/>
      <c r="C159" s="130"/>
      <c r="D159" s="130"/>
      <c r="E159" s="130"/>
      <c r="G159" s="130"/>
      <c r="H159" s="130"/>
    </row>
    <row r="160" spans="1:8" ht="15.75" customHeight="1">
      <c r="A160" s="130"/>
      <c r="B160" s="131"/>
      <c r="C160" s="130"/>
      <c r="D160" s="130"/>
      <c r="E160" s="130"/>
      <c r="G160" s="130"/>
      <c r="H160" s="130"/>
    </row>
    <row r="161" spans="1:21" ht="15.75" customHeight="1">
      <c r="A161" s="130"/>
      <c r="B161" s="131"/>
      <c r="C161" s="130"/>
      <c r="D161" s="130"/>
      <c r="E161" s="130"/>
      <c r="G161" s="130"/>
      <c r="H161" s="130"/>
    </row>
    <row r="162" spans="1:21" ht="15.75" customHeight="1">
      <c r="A162" s="130"/>
      <c r="B162" s="131"/>
      <c r="C162" s="130"/>
      <c r="D162" s="130"/>
      <c r="E162" s="130"/>
      <c r="G162" s="130"/>
      <c r="H162" s="130"/>
    </row>
    <row r="163" spans="1:21" ht="15.75" customHeight="1">
      <c r="A163" s="130"/>
      <c r="B163" s="131"/>
      <c r="C163" s="130"/>
      <c r="D163" s="130"/>
      <c r="E163" s="130"/>
      <c r="G163" s="130"/>
      <c r="H163" s="130"/>
    </row>
    <row r="164" spans="1:21" ht="15.75" customHeight="1">
      <c r="A164" s="130"/>
      <c r="B164" s="131"/>
      <c r="C164" s="130"/>
      <c r="D164" s="130"/>
      <c r="E164" s="130"/>
      <c r="G164" s="130"/>
      <c r="H164" s="130"/>
    </row>
    <row r="165" spans="1:21" ht="15.75" customHeight="1">
      <c r="A165" s="130"/>
      <c r="B165" s="131"/>
      <c r="C165" s="130"/>
      <c r="D165" s="130"/>
      <c r="E165" s="130"/>
      <c r="G165" s="130"/>
      <c r="H165" s="130"/>
    </row>
    <row r="166" spans="1:21" ht="15.75" customHeight="1">
      <c r="A166" s="130"/>
      <c r="B166" s="131"/>
      <c r="C166" s="130"/>
      <c r="D166" s="130"/>
      <c r="E166" s="130"/>
      <c r="G166" s="130"/>
      <c r="H166" s="130"/>
    </row>
    <row r="167" spans="1:21" ht="15.75" customHeight="1">
      <c r="A167" s="130"/>
      <c r="B167" s="131"/>
      <c r="C167" s="130"/>
      <c r="D167" s="130"/>
      <c r="E167" s="130"/>
      <c r="G167" s="130"/>
      <c r="H167" s="130"/>
    </row>
    <row r="168" spans="1:21" ht="15.75" customHeight="1">
      <c r="A168" s="130"/>
      <c r="B168" s="131"/>
      <c r="C168" s="130"/>
      <c r="D168" s="130"/>
      <c r="E168" s="130"/>
      <c r="G168" s="130"/>
      <c r="H168" s="130"/>
    </row>
    <row r="169" spans="1:21" ht="15.75" customHeight="1">
      <c r="A169" s="130"/>
      <c r="B169" s="131"/>
      <c r="C169" s="130"/>
      <c r="D169" s="130"/>
      <c r="E169" s="130"/>
      <c r="G169" s="130"/>
      <c r="H169" s="130"/>
    </row>
    <row r="170" spans="1:21" ht="15.75" customHeight="1">
      <c r="A170" s="130"/>
      <c r="B170" s="131"/>
      <c r="C170" s="130"/>
      <c r="D170" s="130"/>
      <c r="E170" s="130"/>
      <c r="G170" s="130"/>
      <c r="H170" s="130"/>
    </row>
    <row r="171" spans="1:21" ht="15.75" customHeight="1">
      <c r="A171" s="130"/>
      <c r="B171" s="131"/>
      <c r="C171" s="130"/>
      <c r="D171" s="130"/>
      <c r="E171" s="130"/>
      <c r="G171" s="130"/>
      <c r="H171" s="130"/>
    </row>
    <row r="172" spans="1:21" ht="15.75" customHeight="1">
      <c r="A172" s="130"/>
      <c r="B172" s="131"/>
      <c r="C172" s="130"/>
      <c r="D172" s="130"/>
      <c r="E172" s="130"/>
      <c r="G172" s="130"/>
      <c r="H172" s="130"/>
    </row>
    <row r="173" spans="1:21" ht="15.75" customHeight="1">
      <c r="A173" s="130"/>
      <c r="B173" s="131"/>
      <c r="C173" s="130"/>
      <c r="D173" s="130"/>
      <c r="E173" s="130"/>
      <c r="G173" s="130"/>
      <c r="H173" s="130"/>
    </row>
    <row r="174" spans="1:21" ht="15.75" customHeight="1">
      <c r="A174" s="130"/>
      <c r="B174" s="131"/>
      <c r="C174" s="130"/>
      <c r="D174" s="130"/>
      <c r="E174" s="130"/>
      <c r="G174" s="130"/>
      <c r="H174" s="130"/>
    </row>
    <row r="175" spans="1:21" ht="15.75" customHeight="1">
      <c r="A175" s="130"/>
      <c r="B175" s="131"/>
      <c r="C175" s="130"/>
      <c r="D175" s="130"/>
      <c r="E175" s="130"/>
      <c r="G175" s="130"/>
      <c r="H175" s="130"/>
      <c r="U175" s="130" t="s">
        <v>47</v>
      </c>
    </row>
    <row r="176" spans="1:21" ht="15.75" customHeight="1">
      <c r="A176" s="130"/>
      <c r="B176" s="131"/>
      <c r="C176" s="130"/>
      <c r="D176" s="130"/>
      <c r="E176" s="130"/>
      <c r="G176" s="130"/>
      <c r="H176" s="130"/>
    </row>
    <row r="177" spans="1:8" ht="15.75" customHeight="1">
      <c r="A177" s="130"/>
      <c r="B177" s="131"/>
      <c r="C177" s="130"/>
      <c r="D177" s="130"/>
      <c r="E177" s="130"/>
      <c r="G177" s="130"/>
      <c r="H177" s="130"/>
    </row>
    <row r="178" spans="1:8" ht="15.75" customHeight="1">
      <c r="A178" s="130"/>
      <c r="B178" s="131"/>
      <c r="C178" s="130"/>
      <c r="D178" s="130"/>
      <c r="E178" s="130"/>
      <c r="G178" s="130"/>
      <c r="H178" s="130"/>
    </row>
    <row r="179" spans="1:8" ht="15.75" customHeight="1">
      <c r="A179" s="130"/>
      <c r="B179" s="131"/>
      <c r="C179" s="130"/>
      <c r="D179" s="130"/>
      <c r="E179" s="130"/>
      <c r="G179" s="130"/>
      <c r="H179" s="130"/>
    </row>
    <row r="180" spans="1:8" ht="15.75" customHeight="1">
      <c r="A180" s="130"/>
      <c r="B180" s="131"/>
      <c r="C180" s="130"/>
      <c r="D180" s="130"/>
      <c r="E180" s="130"/>
      <c r="G180" s="130"/>
      <c r="H180" s="130"/>
    </row>
    <row r="181" spans="1:8" ht="15.75" customHeight="1">
      <c r="A181" s="130"/>
      <c r="B181" s="131"/>
      <c r="C181" s="130"/>
      <c r="D181" s="130"/>
      <c r="E181" s="130"/>
      <c r="G181" s="130"/>
      <c r="H181" s="130"/>
    </row>
    <row r="182" spans="1:8" ht="15.75" customHeight="1">
      <c r="A182" s="130"/>
      <c r="B182" s="131"/>
      <c r="C182" s="130"/>
      <c r="D182" s="130"/>
      <c r="E182" s="130"/>
      <c r="G182" s="130"/>
      <c r="H182" s="130"/>
    </row>
    <row r="183" spans="1:8" ht="15.75" customHeight="1">
      <c r="A183" s="130"/>
      <c r="B183" s="131"/>
      <c r="C183" s="130"/>
      <c r="D183" s="130"/>
      <c r="E183" s="130"/>
      <c r="G183" s="130"/>
      <c r="H183" s="130"/>
    </row>
    <row r="184" spans="1:8" ht="15.75" customHeight="1">
      <c r="A184" s="130"/>
      <c r="B184" s="131"/>
      <c r="C184" s="130"/>
      <c r="D184" s="130"/>
      <c r="E184" s="130"/>
      <c r="G184" s="130"/>
      <c r="H184" s="130"/>
    </row>
    <row r="185" spans="1:8" ht="15.75" customHeight="1">
      <c r="A185" s="130"/>
      <c r="B185" s="131"/>
      <c r="C185" s="130"/>
      <c r="D185" s="130"/>
      <c r="E185" s="130"/>
      <c r="G185" s="130"/>
      <c r="H185" s="130"/>
    </row>
    <row r="186" spans="1:8" ht="15.75" customHeight="1">
      <c r="A186" s="130"/>
      <c r="B186" s="131"/>
      <c r="C186" s="130"/>
      <c r="D186" s="130"/>
      <c r="E186" s="130"/>
      <c r="G186" s="130"/>
      <c r="H186" s="130"/>
    </row>
    <row r="187" spans="1:8" ht="15.75" customHeight="1">
      <c r="A187" s="130"/>
      <c r="B187" s="131"/>
      <c r="C187" s="130"/>
      <c r="D187" s="130"/>
      <c r="E187" s="130"/>
      <c r="G187" s="130"/>
      <c r="H187" s="130"/>
    </row>
    <row r="188" spans="1:8" ht="15.75" customHeight="1">
      <c r="A188" s="130"/>
      <c r="B188" s="131"/>
      <c r="C188" s="130"/>
      <c r="D188" s="130"/>
      <c r="E188" s="130"/>
      <c r="G188" s="130"/>
      <c r="H188" s="130"/>
    </row>
    <row r="189" spans="1:8" ht="15.75" customHeight="1">
      <c r="A189" s="130"/>
      <c r="B189" s="131"/>
      <c r="C189" s="130"/>
      <c r="D189" s="130"/>
      <c r="E189" s="130"/>
      <c r="G189" s="130"/>
      <c r="H189" s="130"/>
    </row>
    <row r="190" spans="1:8" ht="15.75" customHeight="1">
      <c r="A190" s="130"/>
      <c r="B190" s="131"/>
      <c r="C190" s="130"/>
      <c r="D190" s="130"/>
      <c r="E190" s="130"/>
      <c r="G190" s="130"/>
      <c r="H190" s="130"/>
    </row>
    <row r="191" spans="1:8" ht="15.75" customHeight="1">
      <c r="A191" s="130"/>
      <c r="B191" s="131"/>
      <c r="C191" s="130"/>
      <c r="D191" s="130"/>
      <c r="E191" s="130"/>
      <c r="G191" s="130"/>
      <c r="H191" s="130"/>
    </row>
    <row r="192" spans="1:8" ht="15.75" customHeight="1">
      <c r="A192" s="130"/>
      <c r="B192" s="131"/>
      <c r="C192" s="130"/>
      <c r="D192" s="130"/>
      <c r="E192" s="130"/>
      <c r="G192" s="130"/>
      <c r="H192" s="130"/>
    </row>
    <row r="193" spans="1:8" ht="15.75" customHeight="1">
      <c r="A193" s="130"/>
      <c r="B193" s="131"/>
      <c r="C193" s="130"/>
      <c r="D193" s="130"/>
      <c r="E193" s="130"/>
      <c r="G193" s="130"/>
      <c r="H193" s="130"/>
    </row>
    <row r="194" spans="1:8" ht="15.75" customHeight="1">
      <c r="A194" s="130"/>
      <c r="B194" s="131"/>
      <c r="C194" s="130"/>
      <c r="D194" s="130"/>
      <c r="E194" s="130"/>
      <c r="G194" s="130"/>
      <c r="H194" s="130"/>
    </row>
    <row r="195" spans="1:8" ht="15.75" customHeight="1">
      <c r="A195" s="130"/>
      <c r="B195" s="131"/>
      <c r="C195" s="130"/>
      <c r="D195" s="130"/>
      <c r="E195" s="130"/>
      <c r="G195" s="130"/>
      <c r="H195" s="130"/>
    </row>
    <row r="196" spans="1:8" ht="15.75" customHeight="1">
      <c r="A196" s="130"/>
      <c r="B196" s="131"/>
      <c r="C196" s="130"/>
      <c r="D196" s="130"/>
      <c r="E196" s="130"/>
      <c r="G196" s="130"/>
      <c r="H196" s="130"/>
    </row>
    <row r="197" spans="1:8" ht="15.75" customHeight="1">
      <c r="A197" s="130"/>
      <c r="B197" s="131"/>
      <c r="C197" s="130"/>
      <c r="D197" s="130"/>
      <c r="E197" s="130"/>
      <c r="G197" s="130"/>
      <c r="H197" s="130"/>
    </row>
    <row r="198" spans="1:8" ht="15.75" customHeight="1">
      <c r="A198" s="130"/>
      <c r="B198" s="131"/>
      <c r="C198" s="130"/>
      <c r="D198" s="130"/>
      <c r="E198" s="130"/>
      <c r="G198" s="130"/>
      <c r="H198" s="130"/>
    </row>
    <row r="199" spans="1:8" ht="15.75" customHeight="1">
      <c r="A199" s="130"/>
      <c r="B199" s="131"/>
      <c r="C199" s="130"/>
      <c r="D199" s="130"/>
      <c r="E199" s="130"/>
      <c r="G199" s="130"/>
      <c r="H199" s="130"/>
    </row>
    <row r="200" spans="1:8" ht="15.75" customHeight="1">
      <c r="A200" s="130"/>
      <c r="B200" s="131"/>
      <c r="C200" s="130"/>
      <c r="D200" s="130"/>
      <c r="E200" s="130"/>
      <c r="G200" s="130"/>
      <c r="H200" s="130"/>
    </row>
    <row r="201" spans="1:8" ht="15.75" customHeight="1">
      <c r="A201" s="130"/>
      <c r="B201" s="131"/>
      <c r="C201" s="130"/>
      <c r="D201" s="130"/>
      <c r="E201" s="130"/>
      <c r="G201" s="130"/>
      <c r="H201" s="130"/>
    </row>
    <row r="202" spans="1:8" ht="15.75" customHeight="1">
      <c r="A202" s="130"/>
      <c r="B202" s="131"/>
      <c r="C202" s="130"/>
      <c r="D202" s="130"/>
      <c r="E202" s="130"/>
      <c r="G202" s="130"/>
      <c r="H202" s="130"/>
    </row>
    <row r="203" spans="1:8" ht="15.75" customHeight="1">
      <c r="A203" s="130"/>
      <c r="B203" s="131"/>
      <c r="C203" s="130"/>
      <c r="D203" s="130"/>
      <c r="E203" s="130"/>
      <c r="G203" s="130"/>
      <c r="H203" s="130"/>
    </row>
    <row r="204" spans="1:8" ht="15.75" customHeight="1">
      <c r="A204" s="130"/>
      <c r="B204" s="131"/>
      <c r="C204" s="130"/>
      <c r="D204" s="130"/>
      <c r="E204" s="130"/>
      <c r="G204" s="130"/>
      <c r="H204" s="130"/>
    </row>
    <row r="205" spans="1:8" ht="15.75" customHeight="1">
      <c r="A205" s="130"/>
      <c r="B205" s="131"/>
      <c r="C205" s="130"/>
      <c r="D205" s="130"/>
      <c r="E205" s="130"/>
      <c r="G205" s="130"/>
      <c r="H205" s="130"/>
    </row>
    <row r="206" spans="1:8" ht="15.75" customHeight="1">
      <c r="A206" s="130"/>
      <c r="B206" s="131"/>
      <c r="C206" s="130"/>
      <c r="D206" s="130"/>
      <c r="E206" s="130"/>
      <c r="G206" s="130"/>
      <c r="H206" s="130"/>
    </row>
    <row r="207" spans="1:8" ht="15.75" customHeight="1">
      <c r="A207" s="130"/>
      <c r="B207" s="131"/>
      <c r="C207" s="130"/>
      <c r="D207" s="130"/>
      <c r="E207" s="130"/>
      <c r="G207" s="130"/>
      <c r="H207" s="130"/>
    </row>
    <row r="208" spans="1:8" ht="15.75" customHeight="1">
      <c r="A208" s="130"/>
      <c r="B208" s="131"/>
      <c r="C208" s="130"/>
      <c r="D208" s="130"/>
      <c r="E208" s="130"/>
      <c r="G208" s="130"/>
      <c r="H208" s="130"/>
    </row>
    <row r="209" spans="1:8" ht="15.75" customHeight="1">
      <c r="A209" s="130"/>
      <c r="B209" s="131"/>
      <c r="C209" s="130"/>
      <c r="D209" s="130"/>
      <c r="E209" s="130"/>
      <c r="G209" s="130"/>
      <c r="H209" s="130"/>
    </row>
    <row r="210" spans="1:8" ht="15.75" customHeight="1">
      <c r="A210" s="130"/>
      <c r="B210" s="131"/>
      <c r="C210" s="130"/>
      <c r="D210" s="130"/>
      <c r="E210" s="130"/>
      <c r="G210" s="130"/>
      <c r="H210" s="130"/>
    </row>
    <row r="211" spans="1:8" ht="15.75" customHeight="1">
      <c r="A211" s="130"/>
      <c r="B211" s="131"/>
      <c r="C211" s="130"/>
      <c r="D211" s="130"/>
      <c r="E211" s="130"/>
      <c r="G211" s="130"/>
      <c r="H211" s="130"/>
    </row>
    <row r="212" spans="1:8" ht="15.75" customHeight="1">
      <c r="A212" s="130"/>
      <c r="B212" s="131"/>
      <c r="C212" s="130"/>
      <c r="D212" s="130"/>
      <c r="E212" s="130"/>
      <c r="G212" s="130"/>
      <c r="H212" s="130"/>
    </row>
    <row r="213" spans="1:8" ht="15.75" customHeight="1">
      <c r="A213" s="130"/>
      <c r="B213" s="131"/>
      <c r="C213" s="130"/>
      <c r="D213" s="130"/>
      <c r="E213" s="130"/>
      <c r="G213" s="130"/>
      <c r="H213" s="130"/>
    </row>
    <row r="214" spans="1:8" ht="15.75" customHeight="1">
      <c r="A214" s="130"/>
      <c r="B214" s="131"/>
      <c r="C214" s="130"/>
      <c r="D214" s="130"/>
      <c r="E214" s="130"/>
      <c r="G214" s="130"/>
      <c r="H214" s="130"/>
    </row>
    <row r="215" spans="1:8" ht="15.75" customHeight="1">
      <c r="A215" s="130"/>
      <c r="B215" s="131"/>
      <c r="C215" s="130"/>
      <c r="D215" s="130"/>
      <c r="E215" s="130"/>
      <c r="G215" s="130"/>
      <c r="H215" s="130"/>
    </row>
    <row r="216" spans="1:8" ht="15.75" customHeight="1">
      <c r="A216" s="130"/>
      <c r="B216" s="131"/>
      <c r="C216" s="130"/>
      <c r="D216" s="130"/>
      <c r="E216" s="130"/>
      <c r="G216" s="130"/>
      <c r="H216" s="130"/>
    </row>
    <row r="217" spans="1:8" ht="15.75" customHeight="1">
      <c r="A217" s="130"/>
      <c r="B217" s="131"/>
      <c r="C217" s="130"/>
      <c r="D217" s="130"/>
      <c r="E217" s="130"/>
      <c r="G217" s="130"/>
      <c r="H217" s="130"/>
    </row>
    <row r="218" spans="1:8" ht="15.75" customHeight="1">
      <c r="A218" s="130"/>
      <c r="B218" s="131"/>
      <c r="C218" s="130"/>
      <c r="D218" s="130"/>
      <c r="E218" s="130"/>
      <c r="G218" s="130"/>
      <c r="H218" s="130"/>
    </row>
    <row r="219" spans="1:8" ht="15.75" customHeight="1">
      <c r="A219" s="130"/>
      <c r="B219" s="131"/>
      <c r="C219" s="130"/>
      <c r="D219" s="130"/>
      <c r="E219" s="130"/>
      <c r="G219" s="130"/>
      <c r="H219" s="130"/>
    </row>
    <row r="220" spans="1:8" ht="15.75" customHeight="1">
      <c r="A220" s="130"/>
      <c r="B220" s="131"/>
      <c r="C220" s="130"/>
      <c r="D220" s="130"/>
      <c r="E220" s="130"/>
      <c r="G220" s="130"/>
      <c r="H220" s="130"/>
    </row>
    <row r="221" spans="1:8" ht="15.75" customHeight="1">
      <c r="A221" s="130"/>
      <c r="B221" s="131"/>
      <c r="C221" s="130"/>
      <c r="D221" s="130"/>
      <c r="E221" s="130"/>
      <c r="G221" s="130"/>
      <c r="H221" s="130"/>
    </row>
    <row r="222" spans="1:8" ht="15.75" customHeight="1">
      <c r="A222" s="130"/>
      <c r="B222" s="131"/>
      <c r="C222" s="130"/>
      <c r="D222" s="130"/>
      <c r="E222" s="130"/>
      <c r="G222" s="130"/>
      <c r="H222" s="130"/>
    </row>
    <row r="223" spans="1:8" ht="15.75" customHeight="1">
      <c r="A223" s="130"/>
      <c r="B223" s="131"/>
      <c r="C223" s="130"/>
      <c r="D223" s="130"/>
      <c r="E223" s="130"/>
      <c r="G223" s="130"/>
      <c r="H223" s="130"/>
    </row>
    <row r="224" spans="1:8" ht="15.75" customHeight="1">
      <c r="A224" s="130"/>
      <c r="B224" s="131"/>
      <c r="C224" s="130"/>
      <c r="D224" s="130"/>
      <c r="E224" s="130"/>
      <c r="G224" s="130"/>
      <c r="H224" s="130"/>
    </row>
    <row r="225" spans="1:8" ht="15.75" customHeight="1">
      <c r="A225" s="130"/>
      <c r="B225" s="131"/>
      <c r="C225" s="130"/>
      <c r="D225" s="130"/>
      <c r="E225" s="130"/>
      <c r="G225" s="130"/>
      <c r="H225" s="130"/>
    </row>
    <row r="226" spans="1:8" ht="15.75" customHeight="1">
      <c r="A226" s="130"/>
      <c r="B226" s="131"/>
      <c r="C226" s="130"/>
      <c r="D226" s="130"/>
      <c r="E226" s="130"/>
      <c r="G226" s="130"/>
      <c r="H226" s="130"/>
    </row>
    <row r="227" spans="1:8" ht="15.75" customHeight="1">
      <c r="A227" s="130"/>
      <c r="G227" s="130"/>
      <c r="H227" s="130"/>
    </row>
    <row r="228" spans="1:8" ht="15.75" customHeight="1">
      <c r="A228" s="130"/>
      <c r="G228" s="130"/>
      <c r="H228" s="130"/>
    </row>
    <row r="229" spans="1:8" ht="15.75" customHeight="1">
      <c r="A229" s="130"/>
    </row>
    <row r="230" spans="1:8" ht="15.75" customHeight="1">
      <c r="A230" s="130"/>
    </row>
    <row r="231" spans="1:8" ht="15.75" customHeight="1">
      <c r="A231" s="130"/>
    </row>
    <row r="232" spans="1:8" ht="15.75" customHeight="1">
      <c r="A232" s="130"/>
    </row>
    <row r="233" spans="1:8" ht="15.75" customHeight="1">
      <c r="A233" s="130"/>
    </row>
    <row r="234" spans="1:8" ht="15.75" customHeight="1">
      <c r="A234" s="130"/>
    </row>
    <row r="235" spans="1:8" ht="15.75" customHeight="1">
      <c r="A235" s="130"/>
    </row>
    <row r="236" spans="1:8" ht="15.75" customHeight="1">
      <c r="A236" s="130"/>
    </row>
    <row r="237" spans="1:8" ht="15.75" customHeight="1">
      <c r="A237" s="130"/>
    </row>
  </sheetData>
  <sheetProtection algorithmName="SHA-512" hashValue="whuRIEBKDWyB+lWfHQ9W0ymL30w+6Z9F6Mlv75J7eJj47r89DVHDAXZnTDbMBMCat5tx63caan0/56MZg1qSRw==" saltValue="yO6SsmsquyEhyyHUJshEUQ==" spinCount="100000" sheet="1" objects="1" scenarios="1"/>
  <mergeCells count="3">
    <mergeCell ref="B40:E40"/>
    <mergeCell ref="B19:C19"/>
    <mergeCell ref="B7:C7"/>
  </mergeCells>
  <phoneticPr fontId="3" type="noConversion"/>
  <pageMargins left="0.98425196850393704" right="0.74803149606299213" top="1.1023622047244095" bottom="0" header="0.51181102362204722" footer="0"/>
  <pageSetup scale="85" orientation="portrait" horizontalDpi="2400" verticalDpi="2400" r:id="rId1"/>
  <headerFooter alignWithMargins="0">
    <oddHeader xml:space="preserve">&amp;C&amp;11INSTITUTO SUPERIOR TÉCNICO — BALANÇO SOCIAL DE 2018
</oddHeader>
  </headerFooter>
  <picture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009DE0"/>
    <pageSetUpPr autoPageBreaks="0"/>
  </sheetPr>
  <dimension ref="A1:CO458"/>
  <sheetViews>
    <sheetView showGridLines="0" showRowColHeaders="0" zoomScale="90" zoomScaleNormal="90" workbookViewId="0">
      <selection activeCell="G34" sqref="G34"/>
    </sheetView>
  </sheetViews>
  <sheetFormatPr defaultColWidth="9.109375" defaultRowHeight="15.75" customHeight="1"/>
  <cols>
    <col min="1" max="1" width="3.33203125" style="27" customWidth="1"/>
    <col min="2" max="2" width="41.6640625" style="6" customWidth="1"/>
    <col min="3" max="3" width="40.33203125" style="6" customWidth="1"/>
    <col min="4" max="4" width="16.6640625" style="6" customWidth="1"/>
    <col min="5" max="5" width="13.88671875" style="6" customWidth="1"/>
    <col min="6" max="6" width="2.88671875" style="27" customWidth="1"/>
    <col min="7" max="8" width="4.33203125" style="6" customWidth="1"/>
    <col min="9" max="89" width="9.109375" style="27"/>
    <col min="90" max="16384" width="9.109375" style="6"/>
  </cols>
  <sheetData>
    <row r="1" spans="1:89" ht="15.75" customHeight="1">
      <c r="F1" s="99"/>
      <c r="G1" s="27"/>
      <c r="H1" s="27"/>
    </row>
    <row r="2" spans="1:89" ht="15.75" customHeight="1">
      <c r="A2" s="184"/>
      <c r="B2" s="184" t="s">
        <v>345</v>
      </c>
      <c r="C2" s="184"/>
      <c r="D2" s="27"/>
      <c r="E2" s="27"/>
      <c r="F2" s="99"/>
      <c r="G2" s="27"/>
      <c r="H2" s="27"/>
    </row>
    <row r="3" spans="1:89" ht="15.75" customHeight="1">
      <c r="B3" s="184"/>
      <c r="C3" s="184"/>
      <c r="D3" s="184"/>
      <c r="E3" s="27"/>
      <c r="F3" s="99"/>
      <c r="G3" s="27"/>
      <c r="H3" s="27"/>
    </row>
    <row r="4" spans="1:89" ht="15.75" customHeight="1">
      <c r="B4" s="219"/>
      <c r="C4" s="219"/>
      <c r="D4" s="219"/>
      <c r="E4" s="27"/>
      <c r="F4" s="99"/>
      <c r="G4" s="27"/>
      <c r="H4" s="27"/>
    </row>
    <row r="5" spans="1:89" s="91" customFormat="1" ht="18.75" customHeight="1">
      <c r="A5" s="27"/>
      <c r="B5" s="665" t="s">
        <v>316</v>
      </c>
      <c r="C5" s="665"/>
      <c r="D5" s="665"/>
      <c r="E5" s="665"/>
      <c r="F5" s="99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1:89" s="91" customFormat="1" ht="15.75" customHeight="1">
      <c r="A6" s="27"/>
      <c r="B6" s="27"/>
      <c r="C6" s="27"/>
      <c r="D6" s="187"/>
      <c r="E6" s="27"/>
      <c r="F6" s="99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</row>
    <row r="7" spans="1:89" s="91" customFormat="1" ht="18.75" customHeight="1">
      <c r="A7" s="27"/>
      <c r="B7" s="624" t="s">
        <v>458</v>
      </c>
      <c r="C7" s="626"/>
      <c r="D7" s="375" t="s">
        <v>457</v>
      </c>
      <c r="E7" s="27"/>
      <c r="F7" s="99"/>
      <c r="G7" s="27"/>
      <c r="H7" s="27"/>
      <c r="I7" s="27"/>
      <c r="J7" s="110"/>
      <c r="K7" s="110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</row>
    <row r="8" spans="1:89" s="4" customFormat="1" ht="20.100000000000001" customHeight="1">
      <c r="A8" s="110"/>
      <c r="B8" s="344" t="s">
        <v>415</v>
      </c>
      <c r="C8" s="260"/>
      <c r="D8" s="376">
        <v>8114.29</v>
      </c>
      <c r="E8" s="27"/>
      <c r="F8" s="99"/>
      <c r="G8" s="27"/>
      <c r="H8" s="27"/>
      <c r="I8" s="27"/>
      <c r="J8" s="27"/>
      <c r="K8" s="27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</row>
    <row r="9" spans="1:89" ht="20.100000000000001" customHeight="1">
      <c r="B9" s="293" t="s">
        <v>143</v>
      </c>
      <c r="C9" s="260"/>
      <c r="D9" s="376">
        <v>0</v>
      </c>
      <c r="E9" s="27"/>
      <c r="F9" s="99"/>
      <c r="G9" s="27"/>
      <c r="H9" s="27"/>
      <c r="CG9" s="6"/>
      <c r="CH9" s="6"/>
      <c r="CI9" s="6"/>
      <c r="CJ9" s="6"/>
      <c r="CK9" s="6"/>
    </row>
    <row r="10" spans="1:89" ht="20.100000000000001" customHeight="1">
      <c r="B10" s="293" t="s">
        <v>144</v>
      </c>
      <c r="C10" s="260"/>
      <c r="D10" s="376">
        <v>0</v>
      </c>
      <c r="E10" s="27"/>
      <c r="F10" s="99"/>
      <c r="G10" s="27"/>
      <c r="H10" s="27"/>
      <c r="CG10" s="6"/>
      <c r="CH10" s="6"/>
      <c r="CI10" s="6"/>
      <c r="CJ10" s="6"/>
      <c r="CK10" s="6"/>
    </row>
    <row r="11" spans="1:89" ht="20.100000000000001" customHeight="1">
      <c r="B11" s="293" t="s">
        <v>145</v>
      </c>
      <c r="C11" s="260"/>
      <c r="D11" s="376">
        <v>0</v>
      </c>
      <c r="E11" s="27"/>
      <c r="F11" s="99"/>
      <c r="G11" s="27"/>
      <c r="H11" s="27"/>
      <c r="CG11" s="6"/>
      <c r="CH11" s="6"/>
      <c r="CI11" s="6"/>
      <c r="CJ11" s="6"/>
      <c r="CK11" s="6"/>
    </row>
    <row r="12" spans="1:89" ht="20.100000000000001" customHeight="1">
      <c r="B12" s="293" t="s">
        <v>217</v>
      </c>
      <c r="C12" s="260"/>
      <c r="D12" s="376">
        <v>8110.83</v>
      </c>
      <c r="E12" s="27"/>
      <c r="F12" s="99"/>
      <c r="G12" s="27"/>
      <c r="H12" s="27"/>
      <c r="CG12" s="6"/>
      <c r="CH12" s="6"/>
      <c r="CI12" s="6"/>
      <c r="CJ12" s="6"/>
      <c r="CK12" s="6"/>
    </row>
    <row r="13" spans="1:89" ht="20.100000000000001" customHeight="1">
      <c r="B13" s="293" t="s">
        <v>146</v>
      </c>
      <c r="C13" s="260"/>
      <c r="D13" s="376">
        <v>0</v>
      </c>
      <c r="E13" s="27"/>
      <c r="F13" s="99"/>
      <c r="G13" s="27"/>
      <c r="H13" s="27"/>
      <c r="CG13" s="6"/>
      <c r="CH13" s="6"/>
      <c r="CI13" s="6"/>
      <c r="CJ13" s="6"/>
      <c r="CK13" s="6"/>
    </row>
    <row r="14" spans="1:89" ht="20.100000000000001" customHeight="1">
      <c r="B14" s="293" t="s">
        <v>147</v>
      </c>
      <c r="C14" s="260"/>
      <c r="D14" s="376">
        <v>0</v>
      </c>
      <c r="E14" s="27"/>
      <c r="F14" s="99"/>
      <c r="G14" s="27"/>
      <c r="H14" s="27"/>
      <c r="CG14" s="6"/>
      <c r="CH14" s="6"/>
      <c r="CI14" s="6"/>
      <c r="CJ14" s="6"/>
      <c r="CK14" s="6"/>
    </row>
    <row r="15" spans="1:89" ht="20.100000000000001" customHeight="1">
      <c r="B15" s="293" t="s">
        <v>221</v>
      </c>
      <c r="C15" s="260"/>
      <c r="D15" s="376">
        <v>0</v>
      </c>
      <c r="E15" s="27"/>
      <c r="G15" s="27"/>
      <c r="H15" s="27"/>
      <c r="CG15" s="6"/>
      <c r="CH15" s="6"/>
      <c r="CI15" s="6"/>
      <c r="CJ15" s="6"/>
      <c r="CK15" s="6"/>
    </row>
    <row r="16" spans="1:89" ht="20.100000000000001" customHeight="1">
      <c r="B16" s="663" t="s">
        <v>220</v>
      </c>
      <c r="C16" s="664"/>
      <c r="D16" s="376">
        <v>0</v>
      </c>
      <c r="E16" s="27"/>
      <c r="G16" s="27"/>
      <c r="H16" s="27"/>
      <c r="CG16" s="6"/>
      <c r="CH16" s="6"/>
      <c r="CI16" s="6"/>
      <c r="CJ16" s="6"/>
      <c r="CK16" s="6"/>
    </row>
    <row r="17" spans="2:89" ht="20.100000000000001" customHeight="1">
      <c r="B17" s="293" t="s">
        <v>111</v>
      </c>
      <c r="C17" s="260"/>
      <c r="D17" s="376">
        <v>1359946.25</v>
      </c>
      <c r="E17" s="27"/>
      <c r="G17" s="27"/>
      <c r="H17" s="27"/>
      <c r="CG17" s="6"/>
      <c r="CH17" s="6"/>
      <c r="CI17" s="6"/>
      <c r="CJ17" s="6"/>
      <c r="CK17" s="6"/>
    </row>
    <row r="18" spans="2:89" ht="20.100000000000001" customHeight="1">
      <c r="B18" s="293" t="s">
        <v>148</v>
      </c>
      <c r="C18" s="260"/>
      <c r="D18" s="376">
        <v>0</v>
      </c>
      <c r="E18" s="27"/>
      <c r="G18" s="27"/>
      <c r="H18" s="27"/>
      <c r="CG18" s="6"/>
      <c r="CH18" s="6"/>
      <c r="CI18" s="6"/>
      <c r="CJ18" s="6"/>
      <c r="CK18" s="6"/>
    </row>
    <row r="19" spans="2:89" ht="20.100000000000001" customHeight="1">
      <c r="B19" s="301" t="s">
        <v>30</v>
      </c>
      <c r="C19" s="302"/>
      <c r="D19" s="376">
        <f>SUM(D8:D18)</f>
        <v>1376171.37</v>
      </c>
      <c r="E19" s="27"/>
      <c r="G19" s="27"/>
      <c r="H19" s="27"/>
      <c r="CG19" s="6"/>
      <c r="CH19" s="6"/>
      <c r="CI19" s="6"/>
      <c r="CJ19" s="6"/>
      <c r="CK19" s="6"/>
    </row>
    <row r="20" spans="2:89" ht="20.100000000000001" customHeight="1">
      <c r="B20" s="27"/>
      <c r="C20" s="27"/>
      <c r="D20" s="27"/>
      <c r="E20" s="27"/>
      <c r="G20" s="27"/>
      <c r="H20" s="27"/>
      <c r="CG20" s="6"/>
      <c r="CH20" s="6"/>
      <c r="CI20" s="6"/>
      <c r="CJ20" s="6"/>
      <c r="CK20" s="6"/>
    </row>
    <row r="21" spans="2:89" ht="20.100000000000001" customHeight="1">
      <c r="B21" s="140"/>
      <c r="C21" s="99"/>
      <c r="D21" s="99"/>
      <c r="E21" s="99"/>
      <c r="G21" s="27"/>
      <c r="H21" s="27"/>
      <c r="CG21" s="6"/>
      <c r="CH21" s="6"/>
      <c r="CI21" s="6"/>
      <c r="CJ21" s="6"/>
      <c r="CK21" s="6"/>
    </row>
    <row r="22" spans="2:89" ht="20.100000000000001" customHeight="1">
      <c r="B22" s="665" t="s">
        <v>317</v>
      </c>
      <c r="C22" s="665"/>
      <c r="D22" s="99"/>
      <c r="E22" s="27"/>
      <c r="G22" s="27"/>
      <c r="H22" s="27"/>
      <c r="CG22" s="6"/>
      <c r="CH22" s="6"/>
      <c r="CI22" s="6"/>
      <c r="CJ22" s="6"/>
      <c r="CK22" s="6"/>
    </row>
    <row r="23" spans="2:89" ht="16.5" customHeight="1">
      <c r="D23" s="220"/>
      <c r="E23" s="27"/>
      <c r="G23" s="27"/>
      <c r="H23" s="27"/>
      <c r="CG23" s="6"/>
      <c r="CH23" s="6"/>
      <c r="CI23" s="6"/>
      <c r="CJ23" s="6"/>
      <c r="CK23" s="6"/>
    </row>
    <row r="24" spans="2:89" ht="18.75" customHeight="1">
      <c r="B24" s="624" t="s">
        <v>228</v>
      </c>
      <c r="C24" s="626"/>
      <c r="D24" s="375" t="s">
        <v>457</v>
      </c>
      <c r="G24" s="27"/>
      <c r="H24" s="27"/>
      <c r="CG24" s="6"/>
      <c r="CH24" s="6"/>
      <c r="CI24" s="6"/>
      <c r="CJ24" s="6"/>
      <c r="CK24" s="6"/>
    </row>
    <row r="25" spans="2:89" ht="20.100000000000001" customHeight="1">
      <c r="B25" s="293" t="s">
        <v>149</v>
      </c>
      <c r="C25" s="260"/>
      <c r="D25" s="376">
        <v>0</v>
      </c>
      <c r="G25" s="27"/>
      <c r="H25" s="27"/>
      <c r="CG25" s="6"/>
      <c r="CH25" s="6"/>
      <c r="CI25" s="6"/>
      <c r="CJ25" s="6"/>
      <c r="CK25" s="6"/>
    </row>
    <row r="26" spans="2:89" ht="20.100000000000001" customHeight="1">
      <c r="B26" s="293" t="s">
        <v>150</v>
      </c>
      <c r="C26" s="260"/>
      <c r="D26" s="376">
        <v>0</v>
      </c>
      <c r="G26" s="27"/>
      <c r="H26" s="27"/>
      <c r="CG26" s="6"/>
      <c r="CH26" s="6"/>
      <c r="CI26" s="6"/>
      <c r="CJ26" s="6"/>
      <c r="CK26" s="6"/>
    </row>
    <row r="27" spans="2:89" ht="20.100000000000001" customHeight="1">
      <c r="B27" s="293" t="s">
        <v>222</v>
      </c>
      <c r="C27" s="260"/>
      <c r="D27" s="376">
        <v>0</v>
      </c>
      <c r="G27" s="27"/>
      <c r="H27" s="27"/>
      <c r="CG27" s="6"/>
      <c r="CH27" s="6"/>
      <c r="CI27" s="6"/>
      <c r="CJ27" s="6"/>
      <c r="CK27" s="6"/>
    </row>
    <row r="28" spans="2:89" ht="20.100000000000001" customHeight="1">
      <c r="B28" s="293" t="s">
        <v>151</v>
      </c>
      <c r="C28" s="260"/>
      <c r="D28" s="376">
        <v>0</v>
      </c>
      <c r="G28" s="27"/>
      <c r="H28" s="27"/>
    </row>
    <row r="29" spans="2:89" ht="20.100000000000001" customHeight="1">
      <c r="B29" s="293" t="s">
        <v>223</v>
      </c>
      <c r="C29" s="260"/>
      <c r="D29" s="376">
        <v>0</v>
      </c>
      <c r="G29" s="27"/>
      <c r="H29" s="27"/>
    </row>
    <row r="30" spans="2:89" ht="20.100000000000001" customHeight="1">
      <c r="B30" s="293" t="s">
        <v>224</v>
      </c>
      <c r="C30" s="260"/>
      <c r="D30" s="376">
        <v>0</v>
      </c>
      <c r="G30" s="27"/>
      <c r="H30" s="27"/>
    </row>
    <row r="31" spans="2:89" ht="20.100000000000001" customHeight="1">
      <c r="B31" s="293" t="s">
        <v>225</v>
      </c>
      <c r="C31" s="260"/>
      <c r="D31" s="376">
        <v>0</v>
      </c>
      <c r="G31" s="27"/>
      <c r="H31" s="27"/>
    </row>
    <row r="32" spans="2:89" ht="20.100000000000001" customHeight="1">
      <c r="B32" s="301" t="s">
        <v>30</v>
      </c>
      <c r="C32" s="302"/>
      <c r="D32" s="376">
        <f>SUM(D25:D31)</f>
        <v>0</v>
      </c>
      <c r="G32" s="27"/>
      <c r="H32" s="27"/>
    </row>
    <row r="33" spans="2:8" ht="20.100000000000001" customHeight="1">
      <c r="B33" s="102" t="s">
        <v>381</v>
      </c>
      <c r="C33" s="27"/>
      <c r="D33" s="27"/>
      <c r="E33" s="27"/>
      <c r="G33" s="27"/>
      <c r="H33" s="27"/>
    </row>
    <row r="34" spans="2:8" ht="20.100000000000001" customHeight="1">
      <c r="C34" s="27"/>
      <c r="D34" s="27"/>
      <c r="E34" s="27"/>
      <c r="G34" s="27"/>
      <c r="H34" s="27"/>
    </row>
    <row r="35" spans="2:8" ht="20.100000000000001" customHeight="1">
      <c r="B35" s="141"/>
      <c r="C35" s="27"/>
      <c r="D35" s="27"/>
      <c r="E35" s="27"/>
      <c r="G35" s="27"/>
      <c r="H35" s="27"/>
    </row>
    <row r="36" spans="2:8" ht="20.100000000000001" customHeight="1">
      <c r="B36" s="27"/>
      <c r="C36" s="27"/>
      <c r="D36" s="27"/>
      <c r="E36" s="27"/>
      <c r="G36" s="27"/>
      <c r="H36" s="27"/>
    </row>
    <row r="37" spans="2:8" ht="20.100000000000001" customHeight="1">
      <c r="B37" s="27"/>
      <c r="C37" s="27"/>
      <c r="D37" s="27"/>
      <c r="E37" s="27"/>
      <c r="G37" s="27"/>
      <c r="H37" s="27"/>
    </row>
    <row r="38" spans="2:8" ht="15.75" customHeight="1">
      <c r="B38" s="27"/>
      <c r="C38" s="27"/>
      <c r="D38" s="27"/>
      <c r="E38" s="27"/>
      <c r="G38" s="27"/>
      <c r="H38" s="27"/>
    </row>
    <row r="39" spans="2:8" ht="15.75" customHeight="1">
      <c r="B39" s="27"/>
      <c r="C39" s="27"/>
      <c r="D39" s="27"/>
      <c r="E39" s="27"/>
      <c r="G39" s="27"/>
      <c r="H39" s="27"/>
    </row>
    <row r="40" spans="2:8" ht="15.75" customHeight="1">
      <c r="B40" s="27"/>
      <c r="C40" s="27"/>
      <c r="D40" s="27"/>
      <c r="E40" s="27"/>
      <c r="G40" s="27"/>
      <c r="H40" s="27"/>
    </row>
    <row r="41" spans="2:8" ht="15.75" customHeight="1">
      <c r="B41" s="27"/>
      <c r="C41" s="27"/>
      <c r="D41" s="27"/>
      <c r="E41" s="27"/>
      <c r="G41" s="27"/>
      <c r="H41" s="27"/>
    </row>
    <row r="42" spans="2:8" ht="15.75" customHeight="1">
      <c r="B42" s="27"/>
      <c r="C42" s="27"/>
      <c r="D42" s="27"/>
      <c r="E42" s="27"/>
      <c r="G42" s="27"/>
      <c r="H42" s="27"/>
    </row>
    <row r="43" spans="2:8" ht="15.75" customHeight="1">
      <c r="B43" s="27"/>
      <c r="C43" s="27"/>
      <c r="D43" s="27"/>
      <c r="E43" s="27"/>
      <c r="G43" s="27"/>
      <c r="H43" s="27"/>
    </row>
    <row r="44" spans="2:8" ht="15.75" customHeight="1">
      <c r="B44" s="27"/>
      <c r="C44" s="27"/>
      <c r="D44" s="27"/>
      <c r="E44" s="27"/>
      <c r="G44" s="27"/>
      <c r="H44" s="27"/>
    </row>
    <row r="45" spans="2:8" ht="15.75" customHeight="1">
      <c r="B45" s="27"/>
      <c r="C45" s="27"/>
      <c r="D45" s="27"/>
      <c r="E45" s="27"/>
      <c r="G45" s="27"/>
      <c r="H45" s="27"/>
    </row>
    <row r="46" spans="2:8" ht="15.75" customHeight="1">
      <c r="B46" s="27"/>
      <c r="C46" s="27"/>
      <c r="D46" s="27"/>
      <c r="E46" s="27"/>
      <c r="G46" s="27"/>
      <c r="H46" s="27"/>
    </row>
    <row r="47" spans="2:8" ht="15" customHeight="1">
      <c r="B47" s="27"/>
      <c r="C47" s="27"/>
      <c r="D47" s="27"/>
      <c r="E47" s="27"/>
      <c r="G47" s="27"/>
      <c r="H47" s="27"/>
    </row>
    <row r="48" spans="2:8" ht="15" customHeight="1">
      <c r="B48" s="27"/>
      <c r="C48" s="27"/>
      <c r="D48" s="27"/>
      <c r="E48" s="27"/>
      <c r="G48" s="27"/>
      <c r="H48" s="27"/>
    </row>
    <row r="49" spans="2:9" ht="17.100000000000001" customHeight="1">
      <c r="B49" s="27"/>
      <c r="C49" s="27"/>
      <c r="D49" s="27"/>
      <c r="E49" s="27"/>
      <c r="G49" s="27"/>
      <c r="H49" s="27"/>
    </row>
    <row r="50" spans="2:9" ht="15.75" customHeight="1">
      <c r="B50" s="27"/>
      <c r="C50" s="27"/>
      <c r="D50" s="27"/>
      <c r="E50" s="27"/>
      <c r="G50" s="27"/>
      <c r="H50" s="27"/>
    </row>
    <row r="51" spans="2:9" ht="15.75" customHeight="1">
      <c r="B51" s="27"/>
      <c r="C51" s="27"/>
      <c r="D51" s="27"/>
      <c r="E51" s="27"/>
      <c r="G51" s="27"/>
      <c r="H51" s="27"/>
    </row>
    <row r="52" spans="2:9" ht="20.100000000000001" customHeight="1">
      <c r="B52" s="27"/>
      <c r="C52" s="27"/>
      <c r="D52" s="27"/>
      <c r="E52" s="27"/>
      <c r="G52" s="27"/>
      <c r="H52" s="27"/>
    </row>
    <row r="53" spans="2:9" ht="20.100000000000001" customHeight="1">
      <c r="B53" s="27"/>
      <c r="C53" s="27"/>
      <c r="D53" s="27"/>
      <c r="E53" s="27"/>
      <c r="G53" s="27"/>
      <c r="H53" s="27"/>
    </row>
    <row r="54" spans="2:9" ht="20.100000000000001" customHeight="1">
      <c r="B54" s="27"/>
      <c r="C54" s="27"/>
      <c r="D54" s="27"/>
      <c r="E54" s="27"/>
      <c r="G54" s="27"/>
      <c r="H54" s="27"/>
    </row>
    <row r="55" spans="2:9" ht="20.100000000000001" customHeight="1">
      <c r="B55" s="27"/>
      <c r="C55" s="27"/>
      <c r="D55" s="27"/>
      <c r="E55" s="27"/>
      <c r="G55" s="27"/>
      <c r="H55" s="27"/>
    </row>
    <row r="56" spans="2:9" ht="20.100000000000001" customHeight="1">
      <c r="B56" s="141"/>
      <c r="C56" s="27"/>
      <c r="D56" s="27"/>
      <c r="E56" s="27"/>
      <c r="G56" s="27"/>
      <c r="H56" s="27"/>
    </row>
    <row r="57" spans="2:9" ht="20.100000000000001" customHeight="1">
      <c r="B57" s="27"/>
      <c r="C57" s="27"/>
      <c r="D57" s="27"/>
      <c r="E57" s="27"/>
      <c r="G57" s="27"/>
      <c r="H57" s="27"/>
    </row>
    <row r="58" spans="2:9" ht="20.100000000000001" customHeight="1">
      <c r="B58" s="27"/>
      <c r="C58" s="27"/>
      <c r="D58" s="27"/>
      <c r="E58" s="27"/>
      <c r="G58" s="27"/>
      <c r="H58" s="27"/>
    </row>
    <row r="59" spans="2:9" ht="20.100000000000001" customHeight="1">
      <c r="B59" s="27"/>
      <c r="C59" s="27"/>
      <c r="D59" s="27"/>
      <c r="E59" s="27"/>
      <c r="G59" s="27"/>
      <c r="H59" s="27"/>
    </row>
    <row r="60" spans="2:9" ht="15" customHeight="1">
      <c r="B60" s="27"/>
      <c r="C60" s="27"/>
      <c r="D60" s="27"/>
      <c r="E60" s="27"/>
      <c r="G60" s="27"/>
      <c r="H60" s="27"/>
      <c r="I60" s="27" t="s">
        <v>47</v>
      </c>
    </row>
    <row r="61" spans="2:9" ht="15.75" customHeight="1">
      <c r="B61" s="27"/>
      <c r="C61" s="27"/>
      <c r="D61" s="27"/>
      <c r="E61" s="27"/>
      <c r="G61" s="27"/>
      <c r="H61" s="27"/>
    </row>
    <row r="62" spans="2:9" ht="15.75" customHeight="1">
      <c r="B62" s="27"/>
      <c r="C62" s="27"/>
      <c r="D62" s="27"/>
      <c r="E62" s="27"/>
      <c r="G62" s="27"/>
      <c r="H62" s="27"/>
    </row>
    <row r="63" spans="2:9" ht="15.75" customHeight="1">
      <c r="B63" s="27"/>
      <c r="C63" s="27"/>
      <c r="D63" s="27"/>
      <c r="E63" s="27"/>
      <c r="G63" s="27"/>
      <c r="H63" s="27"/>
    </row>
    <row r="64" spans="2:9" ht="15.75" customHeight="1">
      <c r="B64" s="27"/>
      <c r="C64" s="27"/>
      <c r="D64" s="27"/>
      <c r="E64" s="27"/>
      <c r="G64" s="27"/>
      <c r="H64" s="27"/>
    </row>
    <row r="65" spans="2:8" ht="15.75" customHeight="1">
      <c r="B65" s="27"/>
      <c r="C65" s="27"/>
      <c r="D65" s="27"/>
      <c r="E65" s="27"/>
      <c r="G65" s="27"/>
      <c r="H65" s="27"/>
    </row>
    <row r="66" spans="2:8" ht="15.75" customHeight="1">
      <c r="B66" s="27"/>
      <c r="C66" s="27"/>
      <c r="D66" s="27"/>
      <c r="E66" s="27"/>
      <c r="G66" s="27"/>
      <c r="H66" s="27"/>
    </row>
    <row r="67" spans="2:8" ht="15.75" customHeight="1">
      <c r="B67" s="27"/>
      <c r="C67" s="27"/>
      <c r="D67" s="27"/>
      <c r="E67" s="27"/>
      <c r="G67" s="27"/>
      <c r="H67" s="27"/>
    </row>
    <row r="68" spans="2:8" ht="15.75" customHeight="1">
      <c r="B68" s="27"/>
      <c r="C68" s="27"/>
      <c r="D68" s="27"/>
      <c r="E68" s="27"/>
      <c r="G68" s="27"/>
      <c r="H68" s="27"/>
    </row>
    <row r="69" spans="2:8" ht="15.75" customHeight="1">
      <c r="B69" s="27"/>
      <c r="C69" s="27"/>
      <c r="D69" s="27"/>
      <c r="E69" s="27"/>
      <c r="G69" s="27"/>
      <c r="H69" s="27"/>
    </row>
    <row r="70" spans="2:8" ht="15.75" customHeight="1">
      <c r="B70" s="27"/>
      <c r="C70" s="27"/>
      <c r="D70" s="27"/>
      <c r="E70" s="27"/>
      <c r="G70" s="27"/>
      <c r="H70" s="27"/>
    </row>
    <row r="71" spans="2:8" ht="15.75" customHeight="1">
      <c r="B71" s="27"/>
      <c r="C71" s="27"/>
      <c r="D71" s="27"/>
      <c r="E71" s="27"/>
      <c r="G71" s="27"/>
      <c r="H71" s="27"/>
    </row>
    <row r="72" spans="2:8" ht="15.75" customHeight="1">
      <c r="B72" s="27"/>
      <c r="C72" s="27"/>
      <c r="D72" s="27"/>
      <c r="E72" s="27"/>
      <c r="G72" s="27"/>
      <c r="H72" s="27"/>
    </row>
    <row r="73" spans="2:8" ht="15.75" customHeight="1">
      <c r="B73" s="27"/>
      <c r="C73" s="27"/>
      <c r="D73" s="27"/>
      <c r="E73" s="27"/>
      <c r="G73" s="27"/>
      <c r="H73" s="27"/>
    </row>
    <row r="74" spans="2:8" ht="15.75" customHeight="1">
      <c r="B74" s="27"/>
      <c r="C74" s="27"/>
      <c r="D74" s="27"/>
      <c r="E74" s="27"/>
      <c r="G74" s="27"/>
      <c r="H74" s="27"/>
    </row>
    <row r="75" spans="2:8" ht="15.75" customHeight="1">
      <c r="B75" s="27"/>
      <c r="C75" s="27"/>
      <c r="D75" s="27"/>
      <c r="E75" s="27"/>
      <c r="G75" s="27"/>
      <c r="H75" s="27"/>
    </row>
    <row r="76" spans="2:8" ht="15.75" customHeight="1">
      <c r="B76" s="27"/>
      <c r="C76" s="27"/>
      <c r="D76" s="27"/>
      <c r="E76" s="27"/>
      <c r="G76" s="27"/>
      <c r="H76" s="27"/>
    </row>
    <row r="77" spans="2:8" ht="15.75" customHeight="1">
      <c r="B77" s="27"/>
      <c r="C77" s="27"/>
      <c r="D77" s="27"/>
      <c r="E77" s="27"/>
      <c r="G77" s="27"/>
      <c r="H77" s="27"/>
    </row>
    <row r="78" spans="2:8" ht="15.75" customHeight="1">
      <c r="B78" s="27"/>
      <c r="C78" s="27"/>
      <c r="D78" s="27"/>
      <c r="E78" s="27"/>
      <c r="G78" s="27"/>
      <c r="H78" s="27"/>
    </row>
    <row r="79" spans="2:8" ht="15.75" customHeight="1">
      <c r="B79" s="27"/>
      <c r="C79" s="27"/>
      <c r="D79" s="27"/>
      <c r="E79" s="27"/>
      <c r="G79" s="27"/>
      <c r="H79" s="27"/>
    </row>
    <row r="80" spans="2:8" ht="15.75" customHeight="1">
      <c r="B80" s="27"/>
      <c r="C80" s="27"/>
      <c r="D80" s="27"/>
      <c r="E80" s="27"/>
      <c r="G80" s="27"/>
      <c r="H80" s="27"/>
    </row>
    <row r="81" spans="2:8" ht="15.75" customHeight="1">
      <c r="B81" s="27"/>
      <c r="C81" s="27"/>
      <c r="D81" s="27"/>
      <c r="E81" s="27"/>
      <c r="G81" s="27"/>
      <c r="H81" s="27"/>
    </row>
    <row r="82" spans="2:8" ht="15.75" customHeight="1">
      <c r="B82" s="27"/>
      <c r="C82" s="27"/>
      <c r="D82" s="27"/>
      <c r="E82" s="27"/>
      <c r="G82" s="27"/>
      <c r="H82" s="27"/>
    </row>
    <row r="83" spans="2:8" ht="15.75" customHeight="1">
      <c r="B83" s="27"/>
      <c r="C83" s="27"/>
      <c r="D83" s="27"/>
      <c r="E83" s="27"/>
      <c r="G83" s="27"/>
      <c r="H83" s="27"/>
    </row>
    <row r="84" spans="2:8" ht="15.75" customHeight="1">
      <c r="B84" s="27"/>
      <c r="C84" s="27"/>
      <c r="D84" s="27"/>
      <c r="E84" s="27"/>
      <c r="G84" s="27"/>
      <c r="H84" s="27"/>
    </row>
    <row r="85" spans="2:8" ht="15.75" customHeight="1">
      <c r="B85" s="27"/>
      <c r="C85" s="27"/>
      <c r="D85" s="27"/>
      <c r="E85" s="27"/>
      <c r="G85" s="27"/>
      <c r="H85" s="27"/>
    </row>
    <row r="86" spans="2:8" ht="15.75" customHeight="1">
      <c r="B86" s="27"/>
      <c r="C86" s="27"/>
      <c r="D86" s="27"/>
      <c r="E86" s="27"/>
      <c r="G86" s="27"/>
      <c r="H86" s="27"/>
    </row>
    <row r="87" spans="2:8" ht="15.75" customHeight="1">
      <c r="B87" s="27"/>
      <c r="C87" s="27"/>
      <c r="D87" s="27"/>
      <c r="E87" s="27"/>
      <c r="G87" s="27"/>
      <c r="H87" s="27"/>
    </row>
    <row r="88" spans="2:8" ht="15.75" customHeight="1">
      <c r="B88" s="27"/>
      <c r="C88" s="27"/>
      <c r="D88" s="27"/>
      <c r="E88" s="27"/>
      <c r="G88" s="27"/>
      <c r="H88" s="27"/>
    </row>
    <row r="89" spans="2:8" ht="15.75" customHeight="1">
      <c r="B89" s="27"/>
      <c r="C89" s="27"/>
      <c r="D89" s="27"/>
      <c r="E89" s="27"/>
      <c r="G89" s="27"/>
      <c r="H89" s="27"/>
    </row>
    <row r="90" spans="2:8" ht="15.75" customHeight="1">
      <c r="B90" s="27"/>
      <c r="C90" s="27"/>
      <c r="D90" s="27"/>
      <c r="E90" s="27"/>
      <c r="G90" s="27"/>
      <c r="H90" s="27"/>
    </row>
    <row r="91" spans="2:8" ht="15.75" customHeight="1">
      <c r="B91" s="27"/>
      <c r="C91" s="27"/>
      <c r="D91" s="27"/>
      <c r="E91" s="27"/>
      <c r="G91" s="27"/>
      <c r="H91" s="27"/>
    </row>
    <row r="92" spans="2:8" ht="15.75" customHeight="1">
      <c r="B92" s="27"/>
      <c r="C92" s="27"/>
      <c r="D92" s="27"/>
      <c r="E92" s="27"/>
      <c r="G92" s="27"/>
      <c r="H92" s="27"/>
    </row>
    <row r="93" spans="2:8" ht="15.75" customHeight="1">
      <c r="B93" s="27"/>
      <c r="C93" s="27"/>
      <c r="D93" s="27"/>
      <c r="E93" s="27"/>
      <c r="G93" s="27"/>
      <c r="H93" s="27"/>
    </row>
    <row r="94" spans="2:8" ht="15.75" customHeight="1">
      <c r="B94" s="27"/>
      <c r="C94" s="27"/>
      <c r="D94" s="27"/>
      <c r="E94" s="27"/>
      <c r="G94" s="27"/>
      <c r="H94" s="27"/>
    </row>
    <row r="95" spans="2:8" ht="15.75" customHeight="1">
      <c r="B95" s="27"/>
      <c r="C95" s="27"/>
      <c r="D95" s="27"/>
      <c r="E95" s="27"/>
      <c r="G95" s="27"/>
      <c r="H95" s="27"/>
    </row>
    <row r="96" spans="2:8" ht="15.75" customHeight="1">
      <c r="B96" s="27"/>
      <c r="C96" s="27"/>
      <c r="D96" s="27"/>
      <c r="E96" s="27"/>
      <c r="G96" s="27"/>
      <c r="H96" s="27"/>
    </row>
    <row r="97" spans="2:8" ht="15.75" customHeight="1">
      <c r="B97" s="27"/>
      <c r="C97" s="27"/>
      <c r="D97" s="27"/>
      <c r="E97" s="27"/>
      <c r="G97" s="27"/>
      <c r="H97" s="27"/>
    </row>
    <row r="98" spans="2:8" ht="15.75" customHeight="1">
      <c r="B98" s="27"/>
      <c r="C98" s="27"/>
      <c r="D98" s="27"/>
      <c r="E98" s="27"/>
      <c r="G98" s="27"/>
      <c r="H98" s="27"/>
    </row>
    <row r="99" spans="2:8" ht="15.75" customHeight="1">
      <c r="B99" s="27"/>
      <c r="C99" s="27"/>
      <c r="D99" s="27"/>
      <c r="E99" s="27"/>
      <c r="G99" s="27"/>
      <c r="H99" s="27"/>
    </row>
    <row r="100" spans="2:8" ht="15.75" customHeight="1">
      <c r="B100" s="27"/>
      <c r="C100" s="27"/>
      <c r="D100" s="27"/>
      <c r="E100" s="27"/>
      <c r="G100" s="27"/>
      <c r="H100" s="27"/>
    </row>
    <row r="101" spans="2:8" ht="15.75" customHeight="1">
      <c r="B101" s="27"/>
      <c r="C101" s="27"/>
      <c r="D101" s="27"/>
      <c r="E101" s="27"/>
      <c r="G101" s="27"/>
      <c r="H101" s="27"/>
    </row>
    <row r="102" spans="2:8" ht="15.75" customHeight="1">
      <c r="B102" s="27"/>
      <c r="C102" s="27"/>
      <c r="D102" s="27"/>
      <c r="E102" s="27"/>
      <c r="G102" s="27"/>
      <c r="H102" s="27"/>
    </row>
    <row r="103" spans="2:8" ht="15.75" customHeight="1">
      <c r="B103" s="27"/>
      <c r="C103" s="27"/>
      <c r="D103" s="27"/>
      <c r="E103" s="27"/>
      <c r="G103" s="27"/>
      <c r="H103" s="27"/>
    </row>
    <row r="104" spans="2:8" ht="15.75" customHeight="1">
      <c r="B104" s="27"/>
      <c r="C104" s="27"/>
      <c r="D104" s="27"/>
      <c r="E104" s="27"/>
      <c r="G104" s="27"/>
      <c r="H104" s="27"/>
    </row>
    <row r="105" spans="2:8" ht="15.75" customHeight="1">
      <c r="B105" s="27"/>
      <c r="C105" s="27"/>
      <c r="D105" s="27"/>
      <c r="E105" s="27"/>
      <c r="G105" s="27"/>
      <c r="H105" s="27"/>
    </row>
    <row r="106" spans="2:8" ht="15.75" customHeight="1">
      <c r="B106" s="27"/>
      <c r="C106" s="27"/>
      <c r="D106" s="27"/>
      <c r="E106" s="27"/>
      <c r="G106" s="27"/>
      <c r="H106" s="27"/>
    </row>
    <row r="107" spans="2:8" ht="15.75" customHeight="1">
      <c r="B107" s="27"/>
      <c r="C107" s="27"/>
      <c r="D107" s="27"/>
      <c r="E107" s="27"/>
      <c r="G107" s="27"/>
      <c r="H107" s="27"/>
    </row>
    <row r="108" spans="2:8" ht="15.75" customHeight="1">
      <c r="B108" s="27"/>
      <c r="C108" s="27"/>
      <c r="D108" s="27"/>
      <c r="E108" s="27"/>
      <c r="G108" s="27"/>
      <c r="H108" s="27"/>
    </row>
    <row r="109" spans="2:8" ht="15.75" customHeight="1">
      <c r="B109" s="27"/>
      <c r="C109" s="27"/>
      <c r="D109" s="27"/>
      <c r="E109" s="27"/>
      <c r="G109" s="27"/>
      <c r="H109" s="27"/>
    </row>
    <row r="110" spans="2:8" ht="15.75" customHeight="1">
      <c r="B110" s="27"/>
      <c r="C110" s="27"/>
      <c r="D110" s="27"/>
      <c r="E110" s="27"/>
      <c r="G110" s="27"/>
      <c r="H110" s="27"/>
    </row>
    <row r="111" spans="2:8" ht="15.75" customHeight="1">
      <c r="B111" s="27"/>
      <c r="C111" s="27"/>
      <c r="D111" s="27"/>
      <c r="E111" s="27"/>
      <c r="G111" s="27"/>
      <c r="H111" s="27"/>
    </row>
    <row r="112" spans="2:8" ht="15.75" customHeight="1">
      <c r="B112" s="27"/>
      <c r="C112" s="27"/>
      <c r="D112" s="27"/>
      <c r="E112" s="27"/>
      <c r="G112" s="27"/>
      <c r="H112" s="27"/>
    </row>
    <row r="113" spans="2:93" ht="15.75" customHeight="1">
      <c r="B113" s="27"/>
      <c r="C113" s="27"/>
      <c r="D113" s="27"/>
      <c r="E113" s="27"/>
      <c r="G113" s="27"/>
      <c r="H113" s="27"/>
    </row>
    <row r="114" spans="2:93" ht="15.75" customHeight="1">
      <c r="B114" s="27"/>
      <c r="C114" s="27"/>
      <c r="D114" s="27"/>
      <c r="E114" s="27"/>
      <c r="G114" s="27"/>
      <c r="H114" s="27"/>
    </row>
    <row r="115" spans="2:93" ht="15.75" customHeight="1">
      <c r="B115" s="27"/>
      <c r="C115" s="27"/>
      <c r="D115" s="27"/>
      <c r="E115" s="27"/>
      <c r="G115" s="27"/>
      <c r="H115" s="27"/>
    </row>
    <row r="116" spans="2:93" ht="15.75" customHeight="1">
      <c r="B116" s="27"/>
      <c r="C116" s="27"/>
      <c r="D116" s="27"/>
      <c r="E116" s="27"/>
      <c r="G116" s="27"/>
      <c r="H116" s="27"/>
    </row>
    <row r="117" spans="2:93" ht="15.75" customHeight="1">
      <c r="B117" s="27"/>
      <c r="C117" s="27"/>
      <c r="D117" s="27"/>
      <c r="E117" s="27"/>
      <c r="G117" s="27"/>
      <c r="H117" s="27"/>
    </row>
    <row r="118" spans="2:93" ht="15.75" customHeight="1">
      <c r="B118" s="27"/>
      <c r="C118" s="27"/>
      <c r="D118" s="27"/>
      <c r="E118" s="27"/>
      <c r="G118" s="27"/>
      <c r="H118" s="27"/>
    </row>
    <row r="119" spans="2:93" ht="15.75" customHeight="1">
      <c r="B119" s="27"/>
      <c r="C119" s="27"/>
      <c r="D119" s="27"/>
      <c r="E119" s="27"/>
      <c r="G119" s="27"/>
      <c r="H119" s="27"/>
    </row>
    <row r="120" spans="2:93" ht="15.75" customHeight="1">
      <c r="B120" s="27"/>
      <c r="C120" s="27"/>
      <c r="D120" s="27"/>
      <c r="E120" s="27"/>
      <c r="G120" s="27"/>
      <c r="H120" s="27"/>
    </row>
    <row r="121" spans="2:93" ht="15.75" customHeight="1">
      <c r="B121" s="27"/>
      <c r="C121" s="27"/>
      <c r="D121" s="27"/>
      <c r="E121" s="27"/>
      <c r="G121" s="27"/>
      <c r="H121" s="27"/>
    </row>
    <row r="122" spans="2:93" s="27" customFormat="1" ht="15.75" customHeight="1">
      <c r="CL122" s="6"/>
      <c r="CM122" s="6"/>
      <c r="CN122" s="6"/>
      <c r="CO122" s="6"/>
    </row>
    <row r="123" spans="2:93" s="27" customFormat="1" ht="15.75" customHeight="1">
      <c r="CL123" s="6"/>
      <c r="CM123" s="6"/>
      <c r="CN123" s="6"/>
      <c r="CO123" s="6"/>
    </row>
    <row r="124" spans="2:93" s="27" customFormat="1" ht="15.75" customHeight="1">
      <c r="CL124" s="6"/>
      <c r="CM124" s="6"/>
      <c r="CN124" s="6"/>
      <c r="CO124" s="6"/>
    </row>
    <row r="125" spans="2:93" s="27" customFormat="1" ht="15.75" customHeight="1">
      <c r="CL125" s="6"/>
      <c r="CM125" s="6"/>
      <c r="CN125" s="6"/>
      <c r="CO125" s="6"/>
    </row>
    <row r="126" spans="2:93" s="27" customFormat="1" ht="15.75" customHeight="1">
      <c r="CL126" s="6"/>
      <c r="CM126" s="6"/>
      <c r="CN126" s="6"/>
      <c r="CO126" s="6"/>
    </row>
    <row r="127" spans="2:93" s="27" customFormat="1" ht="15.75" customHeight="1">
      <c r="CL127" s="6"/>
      <c r="CM127" s="6"/>
      <c r="CN127" s="6"/>
      <c r="CO127" s="6"/>
    </row>
    <row r="128" spans="2:93" s="27" customFormat="1" ht="15.75" customHeight="1">
      <c r="CL128" s="6"/>
      <c r="CM128" s="6"/>
      <c r="CN128" s="6"/>
      <c r="CO128" s="6"/>
    </row>
    <row r="129" spans="90:93" s="27" customFormat="1" ht="15.75" customHeight="1">
      <c r="CL129" s="6"/>
      <c r="CM129" s="6"/>
      <c r="CN129" s="6"/>
      <c r="CO129" s="6"/>
    </row>
    <row r="130" spans="90:93" s="27" customFormat="1" ht="15.75" customHeight="1">
      <c r="CL130" s="6"/>
      <c r="CM130" s="6"/>
      <c r="CN130" s="6"/>
      <c r="CO130" s="6"/>
    </row>
    <row r="131" spans="90:93" s="27" customFormat="1" ht="15.75" customHeight="1">
      <c r="CL131" s="6"/>
      <c r="CM131" s="6"/>
      <c r="CN131" s="6"/>
      <c r="CO131" s="6"/>
    </row>
    <row r="132" spans="90:93" s="27" customFormat="1" ht="15.75" customHeight="1"/>
    <row r="133" spans="90:93" s="27" customFormat="1" ht="15.75" customHeight="1"/>
    <row r="134" spans="90:93" s="27" customFormat="1" ht="15.75" customHeight="1"/>
    <row r="135" spans="90:93" s="27" customFormat="1" ht="15.75" customHeight="1"/>
    <row r="136" spans="90:93" s="27" customFormat="1" ht="15.75" customHeight="1"/>
    <row r="137" spans="90:93" s="27" customFormat="1" ht="15.75" customHeight="1"/>
    <row r="138" spans="90:93" s="27" customFormat="1" ht="15.75" customHeight="1"/>
    <row r="139" spans="90:93" s="27" customFormat="1" ht="15.75" customHeight="1"/>
    <row r="140" spans="90:93" s="27" customFormat="1" ht="15.75" customHeight="1"/>
    <row r="141" spans="90:93" s="27" customFormat="1" ht="15.75" customHeight="1"/>
    <row r="142" spans="90:93" s="27" customFormat="1" ht="15.75" customHeight="1"/>
    <row r="143" spans="90:93" s="27" customFormat="1" ht="15.75" customHeight="1"/>
    <row r="144" spans="90:93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pans="2:93" s="27" customFormat="1" ht="15.75" customHeight="1"/>
    <row r="450" spans="2:93" s="27" customFormat="1" ht="15.75" customHeight="1"/>
    <row r="451" spans="2:93" s="27" customFormat="1" ht="15.75" customHeight="1"/>
    <row r="452" spans="2:93" s="27" customFormat="1" ht="15.75" customHeight="1">
      <c r="CL452" s="6"/>
      <c r="CM452" s="6"/>
      <c r="CN452" s="6"/>
      <c r="CO452" s="6"/>
    </row>
    <row r="453" spans="2:93" s="27" customFormat="1" ht="15.75" customHeight="1">
      <c r="CL453" s="6"/>
      <c r="CM453" s="6"/>
      <c r="CN453" s="6"/>
      <c r="CO453" s="6"/>
    </row>
    <row r="454" spans="2:93" s="27" customFormat="1" ht="15.75" customHeight="1">
      <c r="CL454" s="6"/>
      <c r="CM454" s="6"/>
      <c r="CN454" s="6"/>
      <c r="CO454" s="6"/>
    </row>
    <row r="455" spans="2:93" s="27" customFormat="1" ht="15.75" customHeight="1">
      <c r="G455" s="6"/>
      <c r="H455" s="6"/>
      <c r="CL455" s="6"/>
      <c r="CM455" s="6"/>
      <c r="CN455" s="6"/>
      <c r="CO455" s="6"/>
    </row>
    <row r="456" spans="2:93" s="27" customFormat="1" ht="15.75" customHeight="1">
      <c r="G456" s="6"/>
      <c r="H456" s="6"/>
      <c r="CL456" s="6"/>
      <c r="CM456" s="6"/>
      <c r="CN456" s="6"/>
      <c r="CO456" s="6"/>
    </row>
    <row r="457" spans="2:93" s="27" customFormat="1" ht="15.75" customHeight="1">
      <c r="G457" s="6"/>
      <c r="H457" s="6"/>
      <c r="CL457" s="6"/>
      <c r="CM457" s="6"/>
      <c r="CN457" s="6"/>
      <c r="CO457" s="6"/>
    </row>
    <row r="458" spans="2:93" ht="15.75" customHeight="1">
      <c r="B458" s="27"/>
      <c r="C458" s="27"/>
      <c r="D458" s="27"/>
      <c r="E458" s="27"/>
    </row>
  </sheetData>
  <sheetProtection algorithmName="SHA-512" hashValue="8byP+vHXgutY23bF6f98syXvN28s596/CfWVZRvns/mxMpq5Ocd2aaX0SlL5QAtyjufNfJ6KBEg/P/Ch3oAXoA==" saltValue="YmTsTZBDI8oUAzMF7xfdIA==" spinCount="100000" sheet="1" objects="1" scenarios="1"/>
  <mergeCells count="5">
    <mergeCell ref="B16:C16"/>
    <mergeCell ref="B22:C22"/>
    <mergeCell ref="B5:E5"/>
    <mergeCell ref="B7:C7"/>
    <mergeCell ref="B24:C24"/>
  </mergeCells>
  <phoneticPr fontId="3" type="noConversion"/>
  <pageMargins left="0.98425196850393704" right="0.74803149606299213" top="0.94488188976377963" bottom="0" header="0.51181102362204722" footer="0"/>
  <pageSetup scale="80" orientation="portrait" horizontalDpi="2400" verticalDpi="2400" r:id="rId1"/>
  <headerFooter alignWithMargins="0">
    <oddHeader>&amp;C&amp;11INSTITUTO SUPERIOR TÉCNICO — BALANÇO SOCIAL DE 2018</oddHeader>
  </headerFooter>
  <picture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9DE0"/>
    <pageSetUpPr autoPageBreaks="0"/>
  </sheetPr>
  <dimension ref="A1:CT459"/>
  <sheetViews>
    <sheetView showGridLines="0" showRowColHeaders="0" topLeftCell="C1" zoomScaleNormal="100" workbookViewId="0">
      <selection activeCell="M23" sqref="M23:N23"/>
    </sheetView>
  </sheetViews>
  <sheetFormatPr defaultColWidth="9.109375" defaultRowHeight="15.75" customHeight="1"/>
  <cols>
    <col min="1" max="1" width="0.109375" style="27" hidden="1" customWidth="1"/>
    <col min="2" max="2" width="0.6640625" style="27" hidden="1" customWidth="1"/>
    <col min="3" max="7" width="0.6640625" style="27" customWidth="1"/>
    <col min="8" max="9" width="12.6640625" style="6" customWidth="1"/>
    <col min="10" max="10" width="8.6640625" style="6" customWidth="1"/>
    <col min="11" max="13" width="8.6640625" style="7" customWidth="1"/>
    <col min="14" max="14" width="9.6640625" style="6" customWidth="1"/>
    <col min="15" max="15" width="10.109375" style="6" customWidth="1"/>
    <col min="16" max="16" width="8.6640625" style="6" customWidth="1"/>
    <col min="17" max="17" width="8.6640625" style="27" customWidth="1"/>
    <col min="18" max="19" width="8.6640625" style="6" customWidth="1"/>
    <col min="20" max="20" width="9.6640625" style="27" customWidth="1"/>
    <col min="21" max="21" width="10.109375" style="27" customWidth="1"/>
    <col min="22" max="22" width="8.6640625" style="27" customWidth="1"/>
    <col min="23" max="98" width="9.109375" style="27"/>
    <col min="99" max="16384" width="9.109375" style="6"/>
  </cols>
  <sheetData>
    <row r="1" spans="8:24" ht="15.75" customHeight="1">
      <c r="H1" s="27"/>
      <c r="I1" s="27"/>
      <c r="J1" s="27"/>
      <c r="K1" s="50"/>
      <c r="L1" s="50"/>
      <c r="M1" s="50"/>
      <c r="N1" s="27"/>
      <c r="O1" s="27"/>
      <c r="P1" s="137"/>
      <c r="T1" s="100"/>
      <c r="U1" s="137"/>
      <c r="V1" s="100"/>
      <c r="W1" s="137"/>
      <c r="X1" s="100"/>
    </row>
    <row r="2" spans="8:24" ht="15.75" customHeight="1">
      <c r="H2" s="184" t="s">
        <v>341</v>
      </c>
      <c r="I2" s="184" t="s">
        <v>89</v>
      </c>
      <c r="J2" s="184"/>
      <c r="K2" s="50"/>
      <c r="L2" s="50"/>
      <c r="M2" s="50"/>
      <c r="N2" s="27"/>
      <c r="O2" s="37"/>
      <c r="P2" s="27"/>
      <c r="T2" s="159"/>
      <c r="V2" s="159"/>
      <c r="X2" s="159"/>
    </row>
    <row r="3" spans="8:24" ht="15.75" customHeight="1">
      <c r="H3" s="219"/>
      <c r="I3" s="219"/>
      <c r="J3" s="219"/>
      <c r="K3" s="50"/>
      <c r="L3" s="50"/>
      <c r="M3" s="50"/>
      <c r="N3" s="27"/>
      <c r="O3" s="27"/>
      <c r="P3" s="27"/>
      <c r="R3" s="27"/>
      <c r="S3" s="27"/>
    </row>
    <row r="4" spans="8:24" ht="15.75" customHeight="1">
      <c r="H4" s="157" t="s">
        <v>469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27"/>
    </row>
    <row r="5" spans="8:24" ht="15.75" customHeight="1">
      <c r="H5" s="27"/>
      <c r="I5" s="27"/>
      <c r="J5" s="27"/>
      <c r="K5" s="50"/>
      <c r="L5" s="50"/>
      <c r="M5" s="50"/>
      <c r="N5" s="27"/>
      <c r="O5" s="27"/>
      <c r="P5" s="27"/>
      <c r="R5" s="27"/>
      <c r="S5" s="27"/>
    </row>
    <row r="6" spans="8:24" ht="15.75" customHeight="1">
      <c r="H6" s="27"/>
      <c r="I6" s="27"/>
      <c r="J6" s="27"/>
      <c r="K6" s="50"/>
      <c r="L6" s="50"/>
      <c r="M6" s="50"/>
      <c r="N6" s="27"/>
      <c r="O6" s="27"/>
      <c r="P6" s="27"/>
      <c r="R6" s="27"/>
      <c r="S6" s="27"/>
    </row>
    <row r="7" spans="8:24" ht="24.9" customHeight="1">
      <c r="H7" s="667" t="s">
        <v>239</v>
      </c>
      <c r="I7" s="668"/>
      <c r="J7" s="669"/>
      <c r="K7" s="660" t="s">
        <v>129</v>
      </c>
      <c r="L7" s="666"/>
      <c r="M7" s="666"/>
      <c r="N7" s="666"/>
      <c r="O7" s="666"/>
      <c r="P7" s="661"/>
      <c r="Q7" s="660" t="s">
        <v>130</v>
      </c>
      <c r="R7" s="666"/>
      <c r="S7" s="666"/>
      <c r="T7" s="666"/>
      <c r="U7" s="666"/>
      <c r="V7" s="661"/>
    </row>
    <row r="8" spans="8:24" ht="30" customHeight="1">
      <c r="H8" s="670"/>
      <c r="I8" s="671"/>
      <c r="J8" s="672"/>
      <c r="K8" s="383" t="s">
        <v>30</v>
      </c>
      <c r="L8" s="388" t="s">
        <v>368</v>
      </c>
      <c r="M8" s="379" t="s">
        <v>240</v>
      </c>
      <c r="N8" s="379" t="s">
        <v>241</v>
      </c>
      <c r="O8" s="379" t="s">
        <v>242</v>
      </c>
      <c r="P8" s="379" t="s">
        <v>243</v>
      </c>
      <c r="Q8" s="383" t="s">
        <v>30</v>
      </c>
      <c r="R8" s="388" t="s">
        <v>477</v>
      </c>
      <c r="S8" s="379" t="s">
        <v>240</v>
      </c>
      <c r="T8" s="379" t="s">
        <v>241</v>
      </c>
      <c r="U8" s="379" t="s">
        <v>242</v>
      </c>
      <c r="V8" s="379" t="s">
        <v>243</v>
      </c>
    </row>
    <row r="9" spans="8:24" ht="20.100000000000001" customHeight="1">
      <c r="H9" s="673" t="s">
        <v>439</v>
      </c>
      <c r="I9" s="673"/>
      <c r="J9" s="410" t="s">
        <v>31</v>
      </c>
      <c r="K9" s="374">
        <f>SUM(L9:P9)</f>
        <v>4</v>
      </c>
      <c r="L9" s="380">
        <v>3</v>
      </c>
      <c r="M9" s="380">
        <v>0</v>
      </c>
      <c r="N9" s="380">
        <v>0</v>
      </c>
      <c r="O9" s="380">
        <v>1</v>
      </c>
      <c r="P9" s="380">
        <v>0</v>
      </c>
      <c r="Q9" s="374">
        <f>SUM(R9:V9)</f>
        <v>0</v>
      </c>
      <c r="R9" s="380">
        <v>0</v>
      </c>
      <c r="S9" s="380">
        <v>0</v>
      </c>
      <c r="T9" s="380">
        <v>0</v>
      </c>
      <c r="U9" s="380">
        <v>0</v>
      </c>
      <c r="V9" s="380">
        <v>0</v>
      </c>
    </row>
    <row r="10" spans="8:24" ht="20.100000000000001" customHeight="1">
      <c r="H10" s="673"/>
      <c r="I10" s="673"/>
      <c r="J10" s="389" t="s">
        <v>244</v>
      </c>
      <c r="K10" s="374">
        <f>SUM(L10:P10)</f>
        <v>5</v>
      </c>
      <c r="L10" s="380">
        <v>1</v>
      </c>
      <c r="M10" s="380">
        <v>0</v>
      </c>
      <c r="N10" s="380">
        <v>2</v>
      </c>
      <c r="O10" s="380">
        <v>2</v>
      </c>
      <c r="P10" s="380">
        <v>0</v>
      </c>
      <c r="Q10" s="374">
        <f>SUM(R10:V10)</f>
        <v>5</v>
      </c>
      <c r="R10" s="380">
        <v>2</v>
      </c>
      <c r="S10" s="380">
        <v>0</v>
      </c>
      <c r="T10" s="380">
        <v>3</v>
      </c>
      <c r="U10" s="380">
        <v>0</v>
      </c>
      <c r="V10" s="380">
        <v>0</v>
      </c>
    </row>
    <row r="11" spans="8:24" ht="20.100000000000001" customHeight="1">
      <c r="H11" s="673" t="s">
        <v>438</v>
      </c>
      <c r="I11" s="673"/>
      <c r="J11" s="410" t="s">
        <v>31</v>
      </c>
      <c r="K11" s="374">
        <f>SUM(M11:O11)</f>
        <v>1</v>
      </c>
      <c r="L11" s="381"/>
      <c r="M11" s="380">
        <v>0</v>
      </c>
      <c r="N11" s="380">
        <v>0</v>
      </c>
      <c r="O11" s="380">
        <v>1</v>
      </c>
      <c r="P11" s="381"/>
      <c r="Q11" s="374">
        <f t="shared" ref="Q11:Q16" si="0">U11+T11+S11</f>
        <v>0</v>
      </c>
      <c r="R11" s="381"/>
      <c r="S11" s="380">
        <v>0</v>
      </c>
      <c r="T11" s="380">
        <v>0</v>
      </c>
      <c r="U11" s="380">
        <v>0</v>
      </c>
      <c r="V11" s="381"/>
    </row>
    <row r="12" spans="8:24" ht="20.100000000000001" customHeight="1" thickBot="1">
      <c r="H12" s="674"/>
      <c r="I12" s="674"/>
      <c r="J12" s="411" t="s">
        <v>244</v>
      </c>
      <c r="K12" s="412">
        <f>O12+N12+M12</f>
        <v>4</v>
      </c>
      <c r="L12" s="413"/>
      <c r="M12" s="414">
        <v>0</v>
      </c>
      <c r="N12" s="414">
        <v>2</v>
      </c>
      <c r="O12" s="414">
        <v>2</v>
      </c>
      <c r="P12" s="413"/>
      <c r="Q12" s="412">
        <f t="shared" si="0"/>
        <v>0</v>
      </c>
      <c r="R12" s="413"/>
      <c r="S12" s="414">
        <v>0</v>
      </c>
      <c r="T12" s="414">
        <v>0</v>
      </c>
      <c r="U12" s="414">
        <v>0</v>
      </c>
      <c r="V12" s="413"/>
    </row>
    <row r="13" spans="8:24" ht="20.100000000000001" customHeight="1">
      <c r="H13" s="675" t="s">
        <v>245</v>
      </c>
      <c r="I13" s="675"/>
      <c r="J13" s="415" t="s">
        <v>31</v>
      </c>
      <c r="K13" s="416">
        <f>O13+N13+M13</f>
        <v>322</v>
      </c>
      <c r="L13" s="417"/>
      <c r="M13" s="418">
        <v>0</v>
      </c>
      <c r="N13" s="418">
        <v>0</v>
      </c>
      <c r="O13" s="418">
        <v>322</v>
      </c>
      <c r="P13" s="417"/>
      <c r="Q13" s="416">
        <f t="shared" si="0"/>
        <v>0</v>
      </c>
      <c r="R13" s="417"/>
      <c r="S13" s="418">
        <v>0</v>
      </c>
      <c r="T13" s="418">
        <v>0</v>
      </c>
      <c r="U13" s="418">
        <v>0</v>
      </c>
      <c r="V13" s="417"/>
    </row>
    <row r="14" spans="8:24" ht="20.100000000000001" customHeight="1">
      <c r="H14" s="673"/>
      <c r="I14" s="673"/>
      <c r="J14" s="389" t="s">
        <v>244</v>
      </c>
      <c r="K14" s="374">
        <f>O14+N14+M14</f>
        <v>303</v>
      </c>
      <c r="L14" s="381"/>
      <c r="M14" s="380">
        <v>0</v>
      </c>
      <c r="N14" s="380">
        <v>40</v>
      </c>
      <c r="O14" s="380">
        <v>263</v>
      </c>
      <c r="P14" s="381"/>
      <c r="Q14" s="374">
        <f t="shared" si="0"/>
        <v>63</v>
      </c>
      <c r="R14" s="381"/>
      <c r="S14" s="380">
        <v>0</v>
      </c>
      <c r="T14" s="380">
        <v>63</v>
      </c>
      <c r="U14" s="380">
        <v>0</v>
      </c>
      <c r="V14" s="381"/>
    </row>
    <row r="15" spans="8:24" ht="20.100000000000001" customHeight="1">
      <c r="H15" s="673" t="s">
        <v>246</v>
      </c>
      <c r="I15" s="673"/>
      <c r="J15" s="410" t="s">
        <v>31</v>
      </c>
      <c r="K15" s="374">
        <f>O15+N15+M15</f>
        <v>0</v>
      </c>
      <c r="L15" s="381"/>
      <c r="M15" s="380">
        <v>0</v>
      </c>
      <c r="N15" s="380">
        <v>0</v>
      </c>
      <c r="O15" s="380">
        <v>0</v>
      </c>
      <c r="P15" s="381"/>
      <c r="Q15" s="374">
        <f t="shared" si="0"/>
        <v>0</v>
      </c>
      <c r="R15" s="381"/>
      <c r="S15" s="380">
        <v>0</v>
      </c>
      <c r="T15" s="380">
        <v>0</v>
      </c>
      <c r="U15" s="380">
        <v>0</v>
      </c>
      <c r="V15" s="381"/>
    </row>
    <row r="16" spans="8:24" ht="20.100000000000001" customHeight="1">
      <c r="H16" s="673"/>
      <c r="I16" s="673"/>
      <c r="J16" s="389" t="s">
        <v>244</v>
      </c>
      <c r="K16" s="382">
        <f>O16+N16+M16</f>
        <v>0</v>
      </c>
      <c r="L16" s="381"/>
      <c r="M16" s="380">
        <v>0</v>
      </c>
      <c r="N16" s="380">
        <v>0</v>
      </c>
      <c r="O16" s="380">
        <v>0</v>
      </c>
      <c r="P16" s="381"/>
      <c r="Q16" s="382">
        <f t="shared" si="0"/>
        <v>0</v>
      </c>
      <c r="R16" s="381"/>
      <c r="S16" s="380">
        <v>0</v>
      </c>
      <c r="T16" s="380">
        <v>0</v>
      </c>
      <c r="U16" s="380">
        <v>0</v>
      </c>
      <c r="V16" s="381"/>
    </row>
    <row r="17" spans="8:19" ht="20.100000000000001" customHeight="1">
      <c r="H17" s="677"/>
      <c r="I17" s="676"/>
      <c r="J17" s="677"/>
      <c r="K17" s="676"/>
      <c r="L17" s="677"/>
      <c r="M17" s="676"/>
      <c r="N17" s="677"/>
      <c r="O17" s="676"/>
      <c r="P17" s="677"/>
      <c r="Q17" s="676"/>
      <c r="R17" s="37"/>
      <c r="S17" s="27"/>
    </row>
    <row r="18" spans="8:19" ht="20.100000000000001" customHeight="1">
      <c r="H18" s="677"/>
      <c r="I18" s="676"/>
      <c r="J18" s="677"/>
      <c r="K18" s="676" t="s">
        <v>7</v>
      </c>
      <c r="L18" s="677" t="s">
        <v>131</v>
      </c>
      <c r="M18" s="676" t="s">
        <v>7</v>
      </c>
      <c r="N18" s="677" t="s">
        <v>131</v>
      </c>
      <c r="O18" s="676" t="s">
        <v>30</v>
      </c>
      <c r="P18" s="677" t="s">
        <v>131</v>
      </c>
      <c r="Q18" s="676"/>
      <c r="R18" s="37"/>
      <c r="S18" s="27"/>
    </row>
    <row r="19" spans="8:19" ht="24.9" customHeight="1">
      <c r="H19" s="591" t="s">
        <v>318</v>
      </c>
      <c r="I19" s="591"/>
      <c r="J19" s="591"/>
      <c r="K19" s="591"/>
      <c r="L19" s="591"/>
      <c r="M19" s="591"/>
      <c r="N19" s="591"/>
      <c r="O19" s="591"/>
      <c r="P19" s="591"/>
      <c r="Q19" s="591"/>
      <c r="R19" s="248"/>
      <c r="S19" s="248"/>
    </row>
    <row r="20" spans="8:19" ht="15" customHeight="1">
      <c r="H20" s="591"/>
      <c r="I20" s="591"/>
      <c r="J20" s="591"/>
      <c r="K20" s="591"/>
      <c r="L20" s="591"/>
      <c r="M20" s="591"/>
      <c r="N20" s="591"/>
      <c r="O20" s="591"/>
      <c r="P20" s="591"/>
      <c r="Q20" s="591"/>
      <c r="R20" s="248"/>
      <c r="S20" s="248"/>
    </row>
    <row r="21" spans="8:19" ht="15" customHeight="1">
      <c r="H21" s="315"/>
      <c r="I21" s="315"/>
      <c r="J21" s="315"/>
      <c r="K21" s="315"/>
      <c r="L21" s="315"/>
      <c r="M21" s="315"/>
      <c r="N21" s="315"/>
      <c r="O21" s="315"/>
      <c r="P21" s="315"/>
      <c r="Q21" s="50"/>
      <c r="R21" s="50"/>
      <c r="S21" s="27"/>
    </row>
    <row r="22" spans="8:19" ht="19.5" customHeight="1">
      <c r="H22" s="624" t="s">
        <v>297</v>
      </c>
      <c r="I22" s="625"/>
      <c r="J22" s="625"/>
      <c r="K22" s="625"/>
      <c r="L22" s="626"/>
      <c r="M22" s="624" t="s">
        <v>323</v>
      </c>
      <c r="N22" s="626"/>
      <c r="R22" s="27"/>
      <c r="S22" s="27"/>
    </row>
    <row r="23" spans="8:19" ht="19.5" customHeight="1">
      <c r="H23" s="293" t="s">
        <v>444</v>
      </c>
      <c r="I23" s="308"/>
      <c r="J23" s="308"/>
      <c r="K23" s="308"/>
      <c r="L23" s="308"/>
      <c r="M23" s="660">
        <f>M24+M25+M26</f>
        <v>0</v>
      </c>
      <c r="N23" s="661"/>
      <c r="R23" s="27"/>
      <c r="S23" s="27"/>
    </row>
    <row r="24" spans="8:19" ht="19.5" customHeight="1">
      <c r="H24" s="306" t="s">
        <v>447</v>
      </c>
      <c r="I24" s="307"/>
      <c r="J24" s="307"/>
      <c r="K24" s="307"/>
      <c r="L24" s="307"/>
      <c r="M24" s="678">
        <v>0</v>
      </c>
      <c r="N24" s="679"/>
      <c r="R24" s="27"/>
      <c r="S24" s="27"/>
    </row>
    <row r="25" spans="8:19" ht="20.100000000000001" customHeight="1">
      <c r="H25" s="306" t="s">
        <v>448</v>
      </c>
      <c r="I25" s="307"/>
      <c r="J25" s="307"/>
      <c r="K25" s="307"/>
      <c r="L25" s="307"/>
      <c r="M25" s="678">
        <v>0</v>
      </c>
      <c r="N25" s="679"/>
      <c r="R25" s="27"/>
      <c r="S25" s="27"/>
    </row>
    <row r="26" spans="8:19" ht="20.100000000000001" customHeight="1">
      <c r="H26" s="306" t="s">
        <v>449</v>
      </c>
      <c r="I26" s="307"/>
      <c r="J26" s="307"/>
      <c r="K26" s="307"/>
      <c r="L26" s="307"/>
      <c r="M26" s="678">
        <v>0</v>
      </c>
      <c r="N26" s="679"/>
      <c r="R26" s="27"/>
      <c r="S26" s="27"/>
    </row>
    <row r="27" spans="8:19" ht="20.100000000000001" customHeight="1">
      <c r="H27" s="293" t="s">
        <v>445</v>
      </c>
      <c r="I27" s="307"/>
      <c r="J27" s="307"/>
      <c r="K27" s="307"/>
      <c r="L27" s="307"/>
      <c r="M27" s="680">
        <v>4</v>
      </c>
      <c r="N27" s="681"/>
      <c r="R27" s="27"/>
      <c r="S27" s="27"/>
    </row>
    <row r="28" spans="8:19" ht="20.100000000000001" customHeight="1">
      <c r="H28" s="293" t="s">
        <v>446</v>
      </c>
      <c r="I28" s="307"/>
      <c r="J28" s="307"/>
      <c r="K28" s="307"/>
      <c r="L28" s="307"/>
      <c r="M28" s="680">
        <v>10</v>
      </c>
      <c r="N28" s="681"/>
      <c r="R28" s="27"/>
      <c r="S28" s="27"/>
    </row>
    <row r="29" spans="8:19" ht="20.100000000000001" customHeight="1">
      <c r="H29" s="660" t="s">
        <v>30</v>
      </c>
      <c r="I29" s="666"/>
      <c r="J29" s="666"/>
      <c r="K29" s="666"/>
      <c r="L29" s="661"/>
      <c r="M29" s="660">
        <f>M23+M27+M28</f>
        <v>14</v>
      </c>
      <c r="N29" s="661"/>
      <c r="O29" s="27"/>
      <c r="P29" s="27"/>
      <c r="R29" s="27"/>
      <c r="S29" s="27"/>
    </row>
    <row r="30" spans="8:19" ht="20.100000000000001" customHeight="1">
      <c r="H30" s="27"/>
      <c r="I30" s="27"/>
      <c r="J30" s="27"/>
      <c r="K30" s="50"/>
      <c r="L30" s="50"/>
      <c r="M30" s="50"/>
      <c r="N30" s="27"/>
      <c r="O30" s="27"/>
      <c r="P30" s="27"/>
      <c r="R30" s="27"/>
      <c r="S30" s="27"/>
    </row>
    <row r="31" spans="8:19" ht="20.100000000000001" customHeight="1">
      <c r="H31" s="27"/>
      <c r="I31" s="220"/>
      <c r="J31" s="27"/>
      <c r="K31" s="50"/>
      <c r="L31" s="50"/>
      <c r="M31" s="50"/>
      <c r="N31" s="27"/>
      <c r="O31" s="27"/>
      <c r="P31" s="27"/>
      <c r="R31" s="27"/>
      <c r="S31" s="27"/>
    </row>
    <row r="32" spans="8:19" ht="15.75" customHeight="1">
      <c r="H32" s="244"/>
      <c r="I32" s="27"/>
      <c r="J32" s="27"/>
      <c r="K32" s="50"/>
      <c r="L32" s="50"/>
      <c r="M32" s="50"/>
      <c r="N32" s="27"/>
      <c r="O32" s="27"/>
      <c r="P32" s="27"/>
      <c r="R32" s="27"/>
      <c r="S32" s="27"/>
    </row>
    <row r="33" spans="2:20" ht="15.75" customHeight="1">
      <c r="H33" s="37"/>
      <c r="I33" s="27"/>
      <c r="J33" s="27"/>
      <c r="K33" s="50"/>
      <c r="L33" s="50"/>
      <c r="M33" s="50"/>
      <c r="N33" s="27"/>
      <c r="O33" s="27"/>
      <c r="P33" s="27"/>
      <c r="R33" s="27"/>
      <c r="S33" s="27"/>
    </row>
    <row r="34" spans="2:20" ht="15.75" customHeight="1">
      <c r="H34" s="27"/>
      <c r="I34" s="27"/>
      <c r="J34" s="27"/>
      <c r="K34" s="50"/>
      <c r="L34" s="50"/>
      <c r="M34" s="50"/>
      <c r="N34" s="27"/>
      <c r="O34" s="27"/>
      <c r="P34" s="27"/>
      <c r="R34" s="27"/>
      <c r="S34" s="27"/>
    </row>
    <row r="35" spans="2:20" ht="15.75" customHeight="1">
      <c r="H35" s="27"/>
      <c r="I35" s="27"/>
      <c r="J35" s="27"/>
      <c r="K35" s="50"/>
      <c r="L35" s="50"/>
      <c r="M35" s="50"/>
      <c r="N35" s="27"/>
      <c r="O35" s="157"/>
      <c r="P35" s="220"/>
      <c r="R35" s="27"/>
      <c r="S35" s="27"/>
    </row>
    <row r="36" spans="2:20" ht="39.9" customHeight="1">
      <c r="H36" s="27"/>
      <c r="I36" s="27"/>
      <c r="J36" s="27"/>
      <c r="K36" s="50"/>
      <c r="L36" s="50"/>
      <c r="M36" s="50"/>
      <c r="N36" s="27"/>
      <c r="O36" s="27"/>
      <c r="P36" s="27"/>
      <c r="Q36" s="220"/>
      <c r="R36" s="220"/>
      <c r="S36" s="220"/>
    </row>
    <row r="37" spans="2:20" ht="15.75" customHeight="1">
      <c r="H37" s="27"/>
      <c r="I37" s="27"/>
      <c r="J37" s="27"/>
      <c r="K37" s="50"/>
      <c r="L37" s="50"/>
      <c r="M37" s="50"/>
      <c r="N37" s="27"/>
      <c r="O37" s="27"/>
      <c r="P37" s="27"/>
      <c r="R37" s="27"/>
      <c r="S37" s="27"/>
    </row>
    <row r="38" spans="2:20" ht="15.75" customHeight="1">
      <c r="H38" s="27"/>
      <c r="I38" s="27"/>
      <c r="J38" s="27"/>
      <c r="K38" s="50"/>
      <c r="L38" s="50"/>
      <c r="M38" s="50"/>
      <c r="N38" s="27"/>
      <c r="O38" s="27"/>
      <c r="P38" s="27"/>
      <c r="R38" s="27"/>
      <c r="S38" s="27"/>
    </row>
    <row r="39" spans="2:20" ht="20.100000000000001" customHeight="1">
      <c r="H39" s="27"/>
      <c r="I39" s="27"/>
      <c r="J39" s="27"/>
      <c r="K39" s="50"/>
      <c r="L39" s="50"/>
      <c r="M39" s="50"/>
      <c r="N39" s="27"/>
      <c r="O39" s="27"/>
      <c r="P39" s="27"/>
      <c r="R39" s="27"/>
      <c r="S39" s="27"/>
    </row>
    <row r="40" spans="2:20" ht="20.100000000000001" customHeight="1">
      <c r="H40" s="27"/>
      <c r="I40" s="27"/>
      <c r="J40" s="27"/>
      <c r="K40" s="50"/>
      <c r="L40" s="50"/>
      <c r="M40" s="50"/>
      <c r="N40" s="27"/>
      <c r="O40" s="27"/>
      <c r="P40" s="27"/>
      <c r="R40" s="27"/>
      <c r="S40" s="27"/>
    </row>
    <row r="41" spans="2:20" ht="20.100000000000001" customHeight="1">
      <c r="E41" s="243"/>
      <c r="F41" s="243"/>
      <c r="G41" s="243"/>
      <c r="H41" s="27"/>
      <c r="I41" s="27"/>
      <c r="J41" s="27"/>
      <c r="K41" s="50"/>
      <c r="L41" s="50"/>
      <c r="M41" s="50"/>
      <c r="N41" s="27"/>
      <c r="O41" s="27"/>
      <c r="P41" s="27"/>
      <c r="R41" s="27"/>
      <c r="S41" s="27"/>
    </row>
    <row r="42" spans="2:20" ht="20.100000000000001" customHeight="1">
      <c r="E42" s="243"/>
      <c r="F42" s="243"/>
      <c r="G42" s="243"/>
      <c r="H42" s="27"/>
      <c r="I42" s="27"/>
      <c r="J42" s="27"/>
      <c r="K42" s="50"/>
      <c r="L42" s="50"/>
      <c r="M42" s="50"/>
      <c r="N42" s="27"/>
      <c r="O42" s="27"/>
      <c r="P42" s="27"/>
      <c r="R42" s="27"/>
      <c r="S42" s="27"/>
    </row>
    <row r="43" spans="2:20" ht="20.100000000000001" customHeight="1">
      <c r="D43" s="243"/>
      <c r="H43" s="27"/>
      <c r="I43" s="27"/>
      <c r="J43" s="27"/>
      <c r="K43" s="50"/>
      <c r="L43" s="50"/>
      <c r="M43" s="50"/>
      <c r="N43" s="27"/>
      <c r="O43" s="27"/>
      <c r="P43" s="27"/>
      <c r="R43" s="27"/>
      <c r="S43" s="27"/>
    </row>
    <row r="44" spans="2:20" ht="20.100000000000001" customHeight="1">
      <c r="D44" s="243"/>
      <c r="H44" s="27"/>
      <c r="I44" s="27"/>
      <c r="J44" s="27"/>
      <c r="K44" s="50"/>
      <c r="L44" s="50"/>
      <c r="M44" s="50"/>
      <c r="N44" s="27"/>
      <c r="O44" s="27"/>
      <c r="P44" s="27"/>
      <c r="R44" s="27"/>
      <c r="S44" s="27"/>
    </row>
    <row r="45" spans="2:20" ht="20.100000000000001" customHeight="1">
      <c r="H45" s="27"/>
      <c r="I45" s="27"/>
      <c r="J45" s="27"/>
      <c r="K45" s="50"/>
      <c r="L45" s="50"/>
      <c r="M45" s="50"/>
      <c r="N45" s="27"/>
      <c r="O45" s="27"/>
      <c r="P45" s="27"/>
      <c r="R45" s="27"/>
      <c r="S45" s="27"/>
    </row>
    <row r="46" spans="2:20" ht="15.75" customHeight="1">
      <c r="H46" s="27"/>
      <c r="I46" s="27"/>
      <c r="J46" s="27"/>
      <c r="K46" s="50"/>
      <c r="L46" s="50"/>
      <c r="M46" s="50"/>
      <c r="N46" s="27"/>
      <c r="O46" s="27"/>
      <c r="P46" s="27"/>
      <c r="R46" s="27"/>
      <c r="S46" s="27"/>
      <c r="T46" s="220"/>
    </row>
    <row r="47" spans="2:20" ht="15.75" customHeight="1">
      <c r="H47" s="27"/>
      <c r="I47" s="27"/>
      <c r="J47" s="27"/>
      <c r="K47" s="50"/>
      <c r="L47" s="50"/>
      <c r="M47" s="50"/>
      <c r="N47" s="27"/>
      <c r="O47" s="27"/>
      <c r="P47" s="27"/>
      <c r="R47" s="27"/>
      <c r="S47" s="27"/>
    </row>
    <row r="48" spans="2:20" ht="15.75" customHeight="1">
      <c r="B48" s="243"/>
      <c r="C48" s="243"/>
      <c r="H48" s="27"/>
      <c r="I48" s="27"/>
      <c r="J48" s="27"/>
      <c r="K48" s="50"/>
      <c r="L48" s="50"/>
      <c r="M48" s="50"/>
      <c r="N48" s="27"/>
      <c r="O48" s="27"/>
      <c r="P48" s="27"/>
      <c r="R48" s="27"/>
      <c r="S48" s="27"/>
    </row>
    <row r="49" spans="2:19" ht="15.75" customHeight="1">
      <c r="B49" s="243"/>
      <c r="C49" s="243"/>
      <c r="H49" s="27"/>
      <c r="I49" s="27"/>
      <c r="J49" s="27"/>
      <c r="K49" s="50"/>
      <c r="L49" s="50"/>
      <c r="M49" s="50"/>
      <c r="N49" s="27"/>
      <c r="O49" s="27"/>
      <c r="P49" s="27"/>
      <c r="R49" s="27"/>
      <c r="S49" s="27"/>
    </row>
    <row r="50" spans="2:19" ht="15.75" customHeight="1">
      <c r="H50" s="27"/>
      <c r="I50" s="27"/>
      <c r="J50" s="27"/>
      <c r="K50" s="50"/>
      <c r="L50" s="50"/>
      <c r="M50" s="50"/>
      <c r="N50" s="27"/>
      <c r="O50" s="27"/>
      <c r="P50" s="27"/>
      <c r="R50" s="27"/>
      <c r="S50" s="27"/>
    </row>
    <row r="51" spans="2:19" ht="15.75" customHeight="1">
      <c r="H51" s="27"/>
      <c r="I51" s="27"/>
      <c r="J51" s="27"/>
      <c r="K51" s="50"/>
      <c r="L51" s="50"/>
      <c r="M51" s="50"/>
      <c r="N51" s="27"/>
      <c r="O51" s="27"/>
      <c r="P51" s="27"/>
      <c r="R51" s="27"/>
      <c r="S51" s="27"/>
    </row>
    <row r="52" spans="2:19" ht="20.100000000000001" customHeight="1">
      <c r="H52" s="27"/>
      <c r="I52" s="27"/>
      <c r="J52" s="27"/>
      <c r="K52" s="50"/>
      <c r="L52" s="50"/>
      <c r="M52" s="50"/>
      <c r="N52" s="27"/>
      <c r="O52" s="27"/>
      <c r="P52" s="27"/>
      <c r="R52" s="27"/>
      <c r="S52" s="27"/>
    </row>
    <row r="53" spans="2:19" ht="15.75" customHeight="1">
      <c r="H53" s="27"/>
      <c r="I53" s="27"/>
      <c r="J53" s="27"/>
      <c r="K53" s="50"/>
      <c r="L53" s="50"/>
      <c r="M53" s="50"/>
      <c r="N53" s="27"/>
      <c r="O53" s="27"/>
      <c r="P53" s="27"/>
      <c r="R53" s="27"/>
      <c r="S53" s="27"/>
    </row>
    <row r="54" spans="2:19" ht="15.75" customHeight="1">
      <c r="H54" s="27"/>
      <c r="I54" s="27"/>
      <c r="J54" s="27"/>
      <c r="K54" s="50"/>
      <c r="L54" s="50"/>
      <c r="M54" s="50"/>
      <c r="N54" s="27"/>
      <c r="O54" s="27"/>
      <c r="P54" s="27"/>
      <c r="R54" s="27"/>
      <c r="S54" s="27"/>
    </row>
    <row r="55" spans="2:19" ht="15.75" customHeight="1">
      <c r="H55" s="27"/>
      <c r="I55" s="27"/>
      <c r="J55" s="27"/>
      <c r="K55" s="50"/>
      <c r="L55" s="50"/>
      <c r="M55" s="50"/>
      <c r="N55" s="27"/>
      <c r="O55" s="27"/>
      <c r="P55" s="27"/>
      <c r="R55" s="27"/>
      <c r="S55" s="27"/>
    </row>
    <row r="56" spans="2:19" ht="15.75" customHeight="1">
      <c r="H56" s="27"/>
      <c r="I56" s="27"/>
      <c r="J56" s="27"/>
      <c r="K56" s="50"/>
      <c r="L56" s="50"/>
      <c r="M56" s="50"/>
      <c r="N56" s="27"/>
      <c r="O56" s="27"/>
      <c r="P56" s="27"/>
      <c r="R56" s="27"/>
      <c r="S56" s="27"/>
    </row>
    <row r="57" spans="2:19" ht="15.75" customHeight="1">
      <c r="H57" s="27"/>
      <c r="I57" s="27"/>
      <c r="J57" s="27"/>
      <c r="K57" s="50"/>
      <c r="L57" s="50"/>
      <c r="M57" s="50"/>
      <c r="N57" s="27"/>
      <c r="O57" s="27"/>
      <c r="P57" s="27"/>
      <c r="R57" s="27"/>
      <c r="S57" s="27"/>
    </row>
    <row r="58" spans="2:19" ht="15.75" customHeight="1">
      <c r="H58" s="27"/>
      <c r="I58" s="27"/>
      <c r="J58" s="27"/>
      <c r="K58" s="50"/>
      <c r="L58" s="50"/>
      <c r="M58" s="50"/>
      <c r="N58" s="27"/>
      <c r="O58" s="27"/>
      <c r="P58" s="27"/>
      <c r="R58" s="27"/>
      <c r="S58" s="27"/>
    </row>
    <row r="59" spans="2:19" ht="15.75" customHeight="1">
      <c r="H59" s="27"/>
      <c r="I59" s="27"/>
      <c r="J59" s="27"/>
      <c r="K59" s="50"/>
      <c r="L59" s="50"/>
      <c r="M59" s="50"/>
      <c r="N59" s="27"/>
      <c r="O59" s="27"/>
      <c r="P59" s="27"/>
      <c r="R59" s="27"/>
      <c r="S59" s="27"/>
    </row>
    <row r="60" spans="2:19" ht="15.75" customHeight="1">
      <c r="H60" s="27"/>
      <c r="I60" s="27"/>
      <c r="J60" s="27"/>
      <c r="K60" s="50"/>
      <c r="L60" s="50"/>
      <c r="M60" s="50"/>
      <c r="N60" s="27"/>
      <c r="O60" s="27"/>
      <c r="P60" s="27"/>
      <c r="R60" s="27"/>
      <c r="S60" s="27"/>
    </row>
    <row r="61" spans="2:19" ht="15.75" customHeight="1">
      <c r="H61" s="27"/>
      <c r="I61" s="27"/>
      <c r="J61" s="27"/>
      <c r="K61" s="50"/>
      <c r="L61" s="50"/>
      <c r="M61" s="50"/>
      <c r="N61" s="27"/>
      <c r="O61" s="27"/>
      <c r="P61" s="27"/>
      <c r="R61" s="27"/>
      <c r="S61" s="27"/>
    </row>
    <row r="62" spans="2:19" ht="15.75" customHeight="1">
      <c r="H62" s="27"/>
      <c r="I62" s="27"/>
      <c r="J62" s="27"/>
      <c r="K62" s="50"/>
      <c r="L62" s="50"/>
      <c r="M62" s="50"/>
      <c r="N62" s="27"/>
      <c r="O62" s="27"/>
      <c r="P62" s="27"/>
      <c r="R62" s="27"/>
      <c r="S62" s="27"/>
    </row>
    <row r="63" spans="2:19" ht="15.75" customHeight="1">
      <c r="H63" s="27"/>
      <c r="I63" s="27"/>
      <c r="J63" s="27"/>
      <c r="K63" s="50"/>
      <c r="L63" s="50"/>
      <c r="M63" s="50"/>
      <c r="N63" s="27"/>
      <c r="O63" s="27"/>
      <c r="P63" s="27"/>
      <c r="R63" s="27"/>
      <c r="S63" s="27"/>
    </row>
    <row r="64" spans="2:19" ht="15.75" customHeight="1">
      <c r="H64" s="27"/>
      <c r="I64" s="27"/>
      <c r="J64" s="27"/>
      <c r="K64" s="50"/>
      <c r="L64" s="50"/>
      <c r="M64" s="50"/>
      <c r="N64" s="27"/>
      <c r="O64" s="27"/>
      <c r="P64" s="27"/>
      <c r="R64" s="27"/>
      <c r="S64" s="27"/>
    </row>
    <row r="65" spans="8:19" ht="15.75" customHeight="1">
      <c r="H65" s="27"/>
      <c r="I65" s="27"/>
      <c r="J65" s="27"/>
      <c r="K65" s="50"/>
      <c r="L65" s="50"/>
      <c r="M65" s="50"/>
      <c r="N65" s="27"/>
      <c r="O65" s="27"/>
      <c r="P65" s="27"/>
      <c r="R65" s="27"/>
      <c r="S65" s="27"/>
    </row>
    <row r="66" spans="8:19" ht="15.75" customHeight="1">
      <c r="H66" s="27"/>
      <c r="I66" s="27"/>
      <c r="J66" s="27"/>
      <c r="K66" s="50"/>
      <c r="L66" s="50"/>
      <c r="M66" s="50"/>
      <c r="N66" s="27"/>
      <c r="O66" s="27"/>
      <c r="P66" s="27"/>
      <c r="R66" s="27"/>
      <c r="S66" s="27"/>
    </row>
    <row r="67" spans="8:19" ht="15.75" customHeight="1">
      <c r="H67" s="27"/>
      <c r="I67" s="27"/>
      <c r="J67" s="27"/>
      <c r="K67" s="50"/>
      <c r="L67" s="50"/>
      <c r="M67" s="50"/>
      <c r="N67" s="27"/>
      <c r="O67" s="27"/>
      <c r="P67" s="27"/>
      <c r="R67" s="27"/>
      <c r="S67" s="27"/>
    </row>
    <row r="68" spans="8:19" ht="15.75" customHeight="1">
      <c r="H68" s="27"/>
      <c r="I68" s="27"/>
      <c r="J68" s="27"/>
      <c r="K68" s="50"/>
      <c r="L68" s="50"/>
      <c r="M68" s="50"/>
      <c r="N68" s="27"/>
      <c r="O68" s="27"/>
      <c r="P68" s="27"/>
      <c r="R68" s="27"/>
      <c r="S68" s="27"/>
    </row>
    <row r="69" spans="8:19" ht="15.75" customHeight="1">
      <c r="H69" s="27"/>
      <c r="I69" s="27"/>
      <c r="J69" s="27"/>
      <c r="K69" s="50"/>
      <c r="L69" s="50"/>
      <c r="M69" s="50"/>
      <c r="N69" s="27"/>
      <c r="O69" s="27"/>
      <c r="P69" s="27"/>
      <c r="R69" s="27"/>
      <c r="S69" s="27"/>
    </row>
    <row r="70" spans="8:19" ht="15.75" customHeight="1">
      <c r="H70" s="27"/>
      <c r="I70" s="27"/>
      <c r="J70" s="27"/>
      <c r="K70" s="50"/>
      <c r="L70" s="50"/>
      <c r="M70" s="50"/>
      <c r="N70" s="27"/>
      <c r="O70" s="27"/>
      <c r="P70" s="27"/>
      <c r="R70" s="27"/>
      <c r="S70" s="27"/>
    </row>
    <row r="71" spans="8:19" ht="15.75" customHeight="1">
      <c r="H71" s="27"/>
      <c r="I71" s="27"/>
      <c r="J71" s="27"/>
      <c r="K71" s="50"/>
      <c r="L71" s="50"/>
      <c r="M71" s="50"/>
      <c r="N71" s="27"/>
      <c r="O71" s="27"/>
      <c r="P71" s="27"/>
      <c r="R71" s="27"/>
      <c r="S71" s="27"/>
    </row>
    <row r="72" spans="8:19" ht="15.75" customHeight="1">
      <c r="H72" s="27"/>
      <c r="I72" s="27"/>
      <c r="J72" s="27"/>
      <c r="K72" s="50"/>
      <c r="L72" s="50"/>
      <c r="M72" s="50"/>
      <c r="N72" s="27"/>
      <c r="O72" s="27"/>
      <c r="P72" s="27"/>
      <c r="R72" s="27"/>
      <c r="S72" s="27"/>
    </row>
    <row r="73" spans="8:19" ht="15.75" customHeight="1">
      <c r="H73" s="27"/>
      <c r="I73" s="27"/>
      <c r="J73" s="27"/>
      <c r="K73" s="50"/>
      <c r="L73" s="50"/>
      <c r="M73" s="50"/>
      <c r="N73" s="27"/>
      <c r="O73" s="27"/>
      <c r="P73" s="27"/>
      <c r="R73" s="27"/>
      <c r="S73" s="27"/>
    </row>
    <row r="74" spans="8:19" ht="15.75" customHeight="1">
      <c r="H74" s="27"/>
      <c r="I74" s="27"/>
      <c r="J74" s="27"/>
      <c r="K74" s="50"/>
      <c r="L74" s="50"/>
      <c r="M74" s="50"/>
      <c r="N74" s="27"/>
      <c r="O74" s="27"/>
      <c r="P74" s="27"/>
      <c r="R74" s="27"/>
      <c r="S74" s="27"/>
    </row>
    <row r="75" spans="8:19" ht="15.75" customHeight="1">
      <c r="H75" s="27"/>
      <c r="I75" s="27"/>
      <c r="J75" s="27"/>
      <c r="K75" s="50"/>
      <c r="L75" s="50"/>
      <c r="M75" s="50"/>
      <c r="N75" s="27"/>
      <c r="O75" s="27"/>
      <c r="P75" s="27"/>
      <c r="R75" s="27"/>
      <c r="S75" s="27"/>
    </row>
    <row r="76" spans="8:19" ht="15.75" customHeight="1">
      <c r="H76" s="27"/>
      <c r="I76" s="27"/>
      <c r="J76" s="27"/>
      <c r="K76" s="50"/>
      <c r="L76" s="50"/>
      <c r="M76" s="50"/>
      <c r="N76" s="27"/>
      <c r="O76" s="27"/>
      <c r="P76" s="27"/>
      <c r="R76" s="27"/>
      <c r="S76" s="27"/>
    </row>
    <row r="77" spans="8:19" ht="15.75" customHeight="1">
      <c r="H77" s="27"/>
      <c r="I77" s="27"/>
      <c r="J77" s="27"/>
      <c r="K77" s="50"/>
      <c r="L77" s="50"/>
      <c r="M77" s="50"/>
      <c r="N77" s="27"/>
      <c r="O77" s="27"/>
      <c r="P77" s="27"/>
      <c r="R77" s="27"/>
      <c r="S77" s="27"/>
    </row>
    <row r="78" spans="8:19" ht="15.75" customHeight="1">
      <c r="H78" s="27"/>
      <c r="I78" s="27"/>
      <c r="J78" s="27"/>
      <c r="K78" s="50"/>
      <c r="L78" s="50"/>
      <c r="M78" s="50"/>
      <c r="N78" s="27"/>
      <c r="O78" s="27"/>
      <c r="P78" s="27"/>
      <c r="R78" s="27"/>
      <c r="S78" s="27"/>
    </row>
    <row r="79" spans="8:19" ht="15.75" customHeight="1">
      <c r="H79" s="27"/>
      <c r="I79" s="27"/>
      <c r="J79" s="27"/>
      <c r="K79" s="50"/>
      <c r="L79" s="50"/>
      <c r="M79" s="50"/>
      <c r="N79" s="27"/>
      <c r="O79" s="27"/>
      <c r="P79" s="27"/>
      <c r="R79" s="27"/>
      <c r="S79" s="27"/>
    </row>
    <row r="80" spans="8:19" ht="15.75" customHeight="1">
      <c r="H80" s="27"/>
      <c r="I80" s="27"/>
      <c r="J80" s="27"/>
      <c r="K80" s="50"/>
      <c r="L80" s="50"/>
      <c r="M80" s="50"/>
      <c r="N80" s="27"/>
      <c r="O80" s="27"/>
      <c r="P80" s="27"/>
      <c r="R80" s="27"/>
      <c r="S80" s="27"/>
    </row>
    <row r="81" spans="8:19" ht="15.75" customHeight="1">
      <c r="H81" s="27"/>
      <c r="I81" s="27"/>
      <c r="J81" s="27"/>
      <c r="K81" s="50"/>
      <c r="L81" s="50"/>
      <c r="M81" s="50"/>
      <c r="N81" s="27"/>
      <c r="O81" s="27"/>
      <c r="P81" s="27"/>
      <c r="R81" s="27"/>
      <c r="S81" s="27"/>
    </row>
    <row r="82" spans="8:19" ht="15.75" customHeight="1">
      <c r="H82" s="27"/>
      <c r="I82" s="27"/>
      <c r="J82" s="27"/>
      <c r="K82" s="50"/>
      <c r="L82" s="50"/>
      <c r="M82" s="50"/>
      <c r="N82" s="27"/>
      <c r="O82" s="27"/>
      <c r="P82" s="27"/>
      <c r="R82" s="27"/>
      <c r="S82" s="27"/>
    </row>
    <row r="83" spans="8:19" ht="15.75" customHeight="1">
      <c r="H83" s="27"/>
      <c r="I83" s="27"/>
      <c r="J83" s="27"/>
      <c r="K83" s="50"/>
      <c r="L83" s="50"/>
      <c r="M83" s="50"/>
      <c r="N83" s="27"/>
      <c r="O83" s="27"/>
      <c r="P83" s="27"/>
      <c r="R83" s="27"/>
      <c r="S83" s="27"/>
    </row>
    <row r="84" spans="8:19" ht="15.75" customHeight="1">
      <c r="H84" s="27"/>
      <c r="I84" s="27"/>
      <c r="J84" s="27"/>
      <c r="K84" s="50"/>
      <c r="L84" s="50"/>
      <c r="M84" s="50"/>
      <c r="N84" s="27"/>
      <c r="O84" s="27"/>
      <c r="P84" s="27"/>
      <c r="R84" s="27"/>
      <c r="S84" s="27"/>
    </row>
    <row r="85" spans="8:19" ht="15.75" customHeight="1">
      <c r="H85" s="27"/>
      <c r="I85" s="27"/>
      <c r="J85" s="27"/>
      <c r="K85" s="50"/>
      <c r="L85" s="50"/>
      <c r="M85" s="50"/>
      <c r="N85" s="27"/>
      <c r="O85" s="27"/>
      <c r="P85" s="27"/>
      <c r="R85" s="27"/>
      <c r="S85" s="27"/>
    </row>
    <row r="86" spans="8:19" ht="15.75" customHeight="1">
      <c r="H86" s="27"/>
      <c r="I86" s="27"/>
      <c r="J86" s="27"/>
      <c r="K86" s="50"/>
      <c r="L86" s="50"/>
      <c r="M86" s="50"/>
      <c r="N86" s="27"/>
      <c r="O86" s="27"/>
      <c r="P86" s="27"/>
      <c r="R86" s="27"/>
      <c r="S86" s="27"/>
    </row>
    <row r="87" spans="8:19" ht="15.75" customHeight="1">
      <c r="H87" s="27"/>
      <c r="I87" s="27"/>
      <c r="J87" s="27"/>
      <c r="K87" s="50"/>
      <c r="L87" s="50"/>
      <c r="M87" s="50"/>
      <c r="N87" s="27"/>
      <c r="O87" s="27"/>
      <c r="P87" s="27"/>
      <c r="R87" s="27"/>
      <c r="S87" s="27"/>
    </row>
    <row r="88" spans="8:19" ht="15.75" customHeight="1">
      <c r="H88" s="27"/>
      <c r="I88" s="27"/>
      <c r="J88" s="27"/>
      <c r="K88" s="50"/>
      <c r="L88" s="50"/>
      <c r="M88" s="50"/>
      <c r="N88" s="27"/>
      <c r="O88" s="27"/>
      <c r="P88" s="27"/>
      <c r="R88" s="27"/>
      <c r="S88" s="27"/>
    </row>
    <row r="89" spans="8:19" ht="15.75" customHeight="1">
      <c r="H89" s="27"/>
      <c r="I89" s="27"/>
      <c r="J89" s="27"/>
      <c r="K89" s="50"/>
      <c r="L89" s="50"/>
      <c r="M89" s="50"/>
      <c r="N89" s="27"/>
      <c r="O89" s="27"/>
      <c r="P89" s="27"/>
      <c r="R89" s="27"/>
      <c r="S89" s="27"/>
    </row>
    <row r="90" spans="8:19" ht="15.75" customHeight="1">
      <c r="H90" s="27"/>
      <c r="I90" s="27"/>
      <c r="J90" s="27"/>
      <c r="K90" s="50"/>
      <c r="L90" s="50"/>
      <c r="M90" s="50"/>
      <c r="N90" s="27"/>
      <c r="O90" s="27"/>
      <c r="P90" s="27"/>
      <c r="R90" s="27"/>
      <c r="S90" s="27"/>
    </row>
    <row r="91" spans="8:19" ht="15.75" customHeight="1">
      <c r="H91" s="27"/>
      <c r="I91" s="27"/>
      <c r="J91" s="27"/>
      <c r="K91" s="50"/>
      <c r="L91" s="50"/>
      <c r="M91" s="50"/>
      <c r="N91" s="27"/>
      <c r="O91" s="27"/>
      <c r="P91" s="27"/>
      <c r="R91" s="27"/>
      <c r="S91" s="27"/>
    </row>
    <row r="92" spans="8:19" ht="15.75" customHeight="1">
      <c r="H92" s="27"/>
      <c r="I92" s="27"/>
      <c r="J92" s="27"/>
      <c r="K92" s="50"/>
      <c r="L92" s="50"/>
      <c r="M92" s="50"/>
      <c r="N92" s="27"/>
      <c r="O92" s="27"/>
      <c r="P92" s="27"/>
      <c r="R92" s="27"/>
      <c r="S92" s="27"/>
    </row>
    <row r="93" spans="8:19" ht="15.75" customHeight="1">
      <c r="H93" s="27"/>
      <c r="I93" s="27"/>
      <c r="J93" s="27"/>
      <c r="K93" s="50"/>
      <c r="L93" s="50"/>
      <c r="M93" s="50"/>
      <c r="N93" s="27"/>
      <c r="O93" s="27"/>
      <c r="P93" s="27"/>
      <c r="R93" s="27"/>
      <c r="S93" s="27"/>
    </row>
    <row r="94" spans="8:19" ht="15.75" customHeight="1">
      <c r="H94" s="27"/>
      <c r="I94" s="27"/>
      <c r="J94" s="27"/>
      <c r="K94" s="50"/>
      <c r="L94" s="50"/>
      <c r="M94" s="50"/>
      <c r="N94" s="27"/>
      <c r="O94" s="27"/>
      <c r="P94" s="27"/>
      <c r="R94" s="27"/>
      <c r="S94" s="27"/>
    </row>
    <row r="95" spans="8:19" ht="15.75" customHeight="1">
      <c r="H95" s="27"/>
      <c r="I95" s="27"/>
      <c r="J95" s="27"/>
      <c r="K95" s="50"/>
      <c r="L95" s="50"/>
      <c r="M95" s="50"/>
      <c r="N95" s="27"/>
      <c r="O95" s="27"/>
      <c r="P95" s="27"/>
      <c r="R95" s="27"/>
      <c r="S95" s="27"/>
    </row>
    <row r="96" spans="8:19" ht="15.75" customHeight="1">
      <c r="H96" s="27"/>
      <c r="I96" s="27"/>
      <c r="J96" s="27"/>
      <c r="K96" s="50"/>
      <c r="L96" s="50"/>
      <c r="M96" s="50"/>
      <c r="N96" s="27"/>
      <c r="O96" s="27"/>
      <c r="P96" s="27"/>
      <c r="R96" s="27"/>
      <c r="S96" s="27"/>
    </row>
    <row r="97" spans="8:19" ht="15.75" customHeight="1">
      <c r="H97" s="27"/>
      <c r="I97" s="27"/>
      <c r="J97" s="27"/>
      <c r="K97" s="50"/>
      <c r="L97" s="50"/>
      <c r="M97" s="50"/>
      <c r="N97" s="27"/>
      <c r="O97" s="27"/>
      <c r="P97" s="27"/>
      <c r="R97" s="27"/>
      <c r="S97" s="27"/>
    </row>
    <row r="98" spans="8:19" ht="15.75" customHeight="1">
      <c r="H98" s="27"/>
      <c r="I98" s="27"/>
      <c r="J98" s="27"/>
      <c r="K98" s="50"/>
      <c r="L98" s="50"/>
      <c r="M98" s="50"/>
      <c r="N98" s="27"/>
      <c r="O98" s="27"/>
      <c r="P98" s="27"/>
      <c r="R98" s="27"/>
      <c r="S98" s="27"/>
    </row>
    <row r="99" spans="8:19" ht="15.75" customHeight="1">
      <c r="H99" s="27"/>
      <c r="I99" s="27"/>
      <c r="J99" s="27"/>
      <c r="K99" s="50"/>
      <c r="L99" s="50"/>
      <c r="M99" s="50"/>
      <c r="N99" s="27"/>
      <c r="O99" s="27"/>
      <c r="P99" s="27"/>
      <c r="R99" s="27"/>
      <c r="S99" s="27"/>
    </row>
    <row r="100" spans="8:19" ht="15.75" customHeight="1">
      <c r="H100" s="27"/>
      <c r="I100" s="27"/>
      <c r="J100" s="27"/>
      <c r="K100" s="50"/>
      <c r="L100" s="50"/>
      <c r="M100" s="50"/>
      <c r="N100" s="27"/>
      <c r="O100" s="27"/>
      <c r="P100" s="27"/>
      <c r="R100" s="27"/>
      <c r="S100" s="27"/>
    </row>
    <row r="101" spans="8:19" ht="15.75" customHeight="1">
      <c r="H101" s="27"/>
      <c r="I101" s="27"/>
      <c r="J101" s="27"/>
      <c r="K101" s="50"/>
      <c r="L101" s="50"/>
      <c r="M101" s="50"/>
      <c r="N101" s="27"/>
      <c r="O101" s="27"/>
      <c r="P101" s="27"/>
      <c r="R101" s="27"/>
      <c r="S101" s="27"/>
    </row>
    <row r="102" spans="8:19" ht="15.75" customHeight="1">
      <c r="H102" s="27"/>
      <c r="I102" s="27"/>
      <c r="J102" s="27"/>
      <c r="K102" s="50"/>
      <c r="L102" s="50"/>
      <c r="M102" s="50"/>
      <c r="N102" s="27"/>
      <c r="O102" s="27"/>
      <c r="P102" s="27"/>
      <c r="R102" s="27"/>
      <c r="S102" s="27"/>
    </row>
    <row r="103" spans="8:19" ht="15.75" customHeight="1">
      <c r="H103" s="27"/>
      <c r="K103" s="50"/>
      <c r="L103" s="50"/>
      <c r="M103" s="50"/>
      <c r="N103" s="27"/>
      <c r="O103" s="27"/>
      <c r="P103" s="27"/>
      <c r="R103" s="27"/>
      <c r="S103" s="27"/>
    </row>
    <row r="104" spans="8:19" ht="15.75" customHeight="1">
      <c r="H104" s="27"/>
      <c r="K104" s="50"/>
      <c r="L104" s="50"/>
      <c r="M104" s="50"/>
      <c r="N104" s="27"/>
      <c r="O104" s="27"/>
      <c r="P104" s="27"/>
      <c r="R104" s="27"/>
      <c r="S104" s="27"/>
    </row>
    <row r="105" spans="8:19" ht="15.75" customHeight="1">
      <c r="H105" s="27"/>
      <c r="K105" s="50"/>
      <c r="L105" s="50"/>
      <c r="M105" s="50"/>
      <c r="N105" s="27"/>
      <c r="O105" s="27"/>
      <c r="P105" s="27"/>
      <c r="R105" s="27"/>
      <c r="S105" s="27"/>
    </row>
    <row r="106" spans="8:19" ht="15.75" customHeight="1">
      <c r="H106" s="27"/>
      <c r="K106" s="50"/>
      <c r="L106" s="50"/>
      <c r="M106" s="50"/>
      <c r="N106" s="27"/>
      <c r="O106" s="27"/>
      <c r="P106" s="27"/>
      <c r="R106" s="27"/>
      <c r="S106" s="27"/>
    </row>
    <row r="107" spans="8:19" ht="15.75" customHeight="1">
      <c r="K107" s="50"/>
      <c r="L107" s="50"/>
      <c r="M107" s="50"/>
      <c r="N107" s="27"/>
      <c r="O107" s="27"/>
      <c r="P107" s="27"/>
      <c r="R107" s="27"/>
      <c r="S107" s="27"/>
    </row>
    <row r="108" spans="8:19" ht="15.75" customHeight="1">
      <c r="K108" s="50"/>
      <c r="L108" s="50"/>
      <c r="M108" s="50"/>
      <c r="N108" s="27"/>
      <c r="O108" s="27"/>
      <c r="P108" s="27"/>
      <c r="R108" s="27"/>
      <c r="S108" s="27"/>
    </row>
    <row r="109" spans="8:19" ht="15.75" customHeight="1">
      <c r="K109" s="50"/>
      <c r="L109" s="50"/>
      <c r="M109" s="50"/>
      <c r="N109" s="27"/>
      <c r="O109" s="27"/>
      <c r="P109" s="27"/>
      <c r="R109" s="27"/>
      <c r="S109" s="27"/>
    </row>
    <row r="110" spans="8:19" ht="15.75" customHeight="1">
      <c r="K110" s="50"/>
      <c r="L110" s="50"/>
      <c r="M110" s="50"/>
      <c r="N110" s="27"/>
      <c r="O110" s="27"/>
      <c r="P110" s="27"/>
      <c r="R110" s="27"/>
      <c r="S110" s="27"/>
    </row>
    <row r="111" spans="8:19" ht="15.75" customHeight="1">
      <c r="K111" s="50"/>
      <c r="L111" s="50"/>
      <c r="M111" s="50"/>
      <c r="N111" s="27"/>
      <c r="O111" s="27"/>
      <c r="P111" s="27"/>
      <c r="R111" s="27"/>
      <c r="S111" s="27"/>
    </row>
    <row r="112" spans="8:19" ht="15.75" customHeight="1">
      <c r="K112" s="50"/>
      <c r="L112" s="50"/>
      <c r="M112" s="50"/>
      <c r="N112" s="27"/>
      <c r="O112" s="27"/>
      <c r="P112" s="27"/>
      <c r="R112" s="27"/>
      <c r="S112" s="27"/>
    </row>
    <row r="113" spans="11:19" ht="15.75" customHeight="1">
      <c r="K113" s="50"/>
      <c r="L113" s="50"/>
      <c r="M113" s="50"/>
      <c r="N113" s="27"/>
      <c r="O113" s="27"/>
      <c r="P113" s="27"/>
      <c r="R113" s="27"/>
      <c r="S113" s="27"/>
    </row>
    <row r="114" spans="11:19" ht="15.75" customHeight="1">
      <c r="K114" s="50"/>
      <c r="L114" s="50"/>
      <c r="M114" s="50"/>
      <c r="N114" s="27"/>
      <c r="O114" s="27"/>
      <c r="P114" s="27"/>
      <c r="R114" s="27"/>
      <c r="S114" s="27"/>
    </row>
    <row r="115" spans="11:19" ht="15.75" customHeight="1">
      <c r="K115" s="50"/>
      <c r="L115" s="50"/>
      <c r="M115" s="50"/>
      <c r="N115" s="27"/>
      <c r="O115" s="27"/>
      <c r="P115" s="27"/>
      <c r="R115" s="27"/>
      <c r="S115" s="27"/>
    </row>
    <row r="116" spans="11:19" ht="15.75" customHeight="1">
      <c r="K116" s="50"/>
      <c r="L116" s="50"/>
      <c r="M116" s="50"/>
      <c r="N116" s="27"/>
      <c r="O116" s="27"/>
      <c r="P116" s="27"/>
      <c r="R116" s="27"/>
      <c r="S116" s="27"/>
    </row>
    <row r="117" spans="11:19" ht="15.75" customHeight="1">
      <c r="K117" s="50"/>
      <c r="L117" s="50"/>
      <c r="M117" s="50"/>
      <c r="N117" s="27"/>
      <c r="O117" s="27"/>
      <c r="P117" s="27"/>
      <c r="R117" s="27"/>
      <c r="S117" s="27"/>
    </row>
    <row r="118" spans="11:19" ht="15.75" customHeight="1">
      <c r="K118" s="50"/>
      <c r="L118" s="50"/>
      <c r="M118" s="50"/>
      <c r="N118" s="27"/>
      <c r="O118" s="27"/>
      <c r="P118" s="27"/>
      <c r="R118" s="27"/>
      <c r="S118" s="27"/>
    </row>
    <row r="119" spans="11:19" ht="15.75" customHeight="1">
      <c r="K119" s="50"/>
      <c r="L119" s="50"/>
      <c r="M119" s="50"/>
      <c r="N119" s="27"/>
      <c r="O119" s="27"/>
      <c r="P119" s="27"/>
      <c r="R119" s="27"/>
      <c r="S119" s="27"/>
    </row>
    <row r="120" spans="11:19" ht="15.75" customHeight="1">
      <c r="K120" s="50"/>
      <c r="L120" s="50"/>
      <c r="M120" s="50"/>
      <c r="N120" s="27"/>
      <c r="O120" s="27"/>
      <c r="P120" s="27"/>
      <c r="R120" s="27"/>
      <c r="S120" s="27"/>
    </row>
    <row r="121" spans="11:19" ht="15.75" customHeight="1">
      <c r="K121" s="50"/>
      <c r="L121" s="50"/>
      <c r="M121" s="50"/>
      <c r="N121" s="27"/>
      <c r="O121" s="27"/>
      <c r="P121" s="27"/>
      <c r="R121" s="27"/>
      <c r="S121" s="27"/>
    </row>
    <row r="122" spans="11:19" ht="15.75" customHeight="1">
      <c r="K122" s="50"/>
      <c r="L122" s="50"/>
      <c r="M122" s="50"/>
      <c r="N122" s="27"/>
      <c r="O122" s="27"/>
      <c r="P122" s="27"/>
      <c r="R122" s="27"/>
      <c r="S122" s="27"/>
    </row>
    <row r="123" spans="11:19" ht="15.75" customHeight="1">
      <c r="K123" s="50"/>
      <c r="L123" s="50"/>
      <c r="M123" s="50"/>
      <c r="N123" s="27"/>
      <c r="O123" s="27"/>
      <c r="P123" s="27"/>
      <c r="R123" s="27"/>
      <c r="S123" s="27"/>
    </row>
    <row r="124" spans="11:19" ht="15.75" customHeight="1">
      <c r="K124" s="50"/>
      <c r="L124" s="50"/>
      <c r="M124" s="50"/>
      <c r="N124" s="27"/>
      <c r="O124" s="27"/>
      <c r="P124" s="27"/>
      <c r="R124" s="27"/>
      <c r="S124" s="27"/>
    </row>
    <row r="125" spans="11:19" ht="15.75" customHeight="1">
      <c r="K125" s="50"/>
      <c r="L125" s="50"/>
      <c r="M125" s="50"/>
      <c r="N125" s="27"/>
      <c r="O125" s="27"/>
      <c r="P125" s="27"/>
      <c r="R125" s="27"/>
      <c r="S125" s="27"/>
    </row>
    <row r="126" spans="11:19" ht="15.75" customHeight="1">
      <c r="K126" s="50"/>
      <c r="L126" s="50"/>
      <c r="M126" s="50"/>
      <c r="N126" s="27"/>
      <c r="O126" s="27"/>
      <c r="P126" s="27"/>
      <c r="R126" s="27"/>
      <c r="S126" s="27"/>
    </row>
    <row r="127" spans="11:19" ht="15.75" customHeight="1">
      <c r="K127" s="50"/>
      <c r="L127" s="50"/>
      <c r="M127" s="50"/>
      <c r="N127" s="27"/>
      <c r="O127" s="27"/>
      <c r="P127" s="27"/>
      <c r="R127" s="27"/>
      <c r="S127" s="27"/>
    </row>
    <row r="128" spans="11:19" ht="15.75" customHeight="1">
      <c r="K128" s="50"/>
      <c r="L128" s="50"/>
      <c r="M128" s="50"/>
      <c r="N128" s="27"/>
      <c r="O128" s="27"/>
      <c r="P128" s="27"/>
      <c r="R128" s="27"/>
      <c r="S128" s="27"/>
    </row>
    <row r="129" spans="11:19" ht="15.75" customHeight="1">
      <c r="K129" s="50"/>
      <c r="L129" s="50"/>
      <c r="M129" s="50"/>
      <c r="N129" s="27"/>
      <c r="O129" s="27"/>
      <c r="P129" s="27"/>
      <c r="R129" s="27"/>
      <c r="S129" s="27"/>
    </row>
    <row r="130" spans="11:19" ht="15.75" customHeight="1">
      <c r="K130" s="50"/>
      <c r="L130" s="50"/>
      <c r="M130" s="50"/>
      <c r="N130" s="27"/>
      <c r="O130" s="27"/>
      <c r="P130" s="27"/>
      <c r="R130" s="27"/>
      <c r="S130" s="27"/>
    </row>
    <row r="131" spans="11:19" ht="15.75" customHeight="1">
      <c r="K131" s="50"/>
      <c r="L131" s="50"/>
      <c r="M131" s="50"/>
      <c r="N131" s="27"/>
      <c r="O131" s="27"/>
      <c r="P131" s="27"/>
      <c r="R131" s="27"/>
      <c r="S131" s="27"/>
    </row>
    <row r="132" spans="11:19" ht="15.75" customHeight="1">
      <c r="K132" s="50"/>
      <c r="L132" s="50"/>
      <c r="M132" s="50"/>
      <c r="N132" s="27"/>
      <c r="O132" s="27"/>
      <c r="P132" s="27"/>
      <c r="R132" s="27"/>
      <c r="S132" s="27"/>
    </row>
    <row r="133" spans="11:19" ht="15.75" customHeight="1">
      <c r="K133" s="50"/>
      <c r="L133" s="50"/>
      <c r="M133" s="50"/>
      <c r="N133" s="27"/>
      <c r="O133" s="27"/>
      <c r="P133" s="27"/>
      <c r="R133" s="27"/>
      <c r="S133" s="27"/>
    </row>
    <row r="134" spans="11:19" ht="15.75" customHeight="1">
      <c r="K134" s="50"/>
      <c r="L134" s="50"/>
      <c r="M134" s="50"/>
      <c r="N134" s="27"/>
      <c r="O134" s="27"/>
      <c r="P134" s="27"/>
      <c r="R134" s="27"/>
      <c r="S134" s="27"/>
    </row>
    <row r="135" spans="11:19" ht="15.75" customHeight="1">
      <c r="K135" s="50"/>
      <c r="L135" s="50"/>
      <c r="M135" s="50"/>
      <c r="N135" s="27"/>
      <c r="O135" s="27"/>
      <c r="P135" s="27"/>
      <c r="R135" s="27"/>
      <c r="S135" s="27"/>
    </row>
    <row r="136" spans="11:19" ht="15.75" customHeight="1">
      <c r="K136" s="50"/>
      <c r="L136" s="50"/>
      <c r="M136" s="50"/>
      <c r="N136" s="27"/>
      <c r="O136" s="27"/>
      <c r="P136" s="27"/>
      <c r="R136" s="27"/>
      <c r="S136" s="27"/>
    </row>
    <row r="137" spans="11:19" ht="15.75" customHeight="1">
      <c r="K137" s="50"/>
      <c r="L137" s="50"/>
      <c r="M137" s="50"/>
      <c r="N137" s="27"/>
      <c r="O137" s="27"/>
      <c r="P137" s="27"/>
      <c r="R137" s="27"/>
      <c r="S137" s="27"/>
    </row>
    <row r="138" spans="11:19" ht="15.75" customHeight="1">
      <c r="K138" s="50"/>
      <c r="L138" s="50"/>
      <c r="M138" s="50"/>
      <c r="N138" s="27"/>
      <c r="O138" s="27"/>
      <c r="P138" s="27"/>
      <c r="R138" s="27"/>
      <c r="S138" s="27"/>
    </row>
    <row r="139" spans="11:19" ht="15.75" customHeight="1">
      <c r="K139" s="50"/>
      <c r="L139" s="50"/>
      <c r="M139" s="50"/>
      <c r="N139" s="27"/>
      <c r="O139" s="27"/>
      <c r="P139" s="27"/>
      <c r="R139" s="27"/>
      <c r="S139" s="27"/>
    </row>
    <row r="140" spans="11:19" ht="15.75" customHeight="1">
      <c r="K140" s="50"/>
      <c r="L140" s="50"/>
      <c r="M140" s="50"/>
      <c r="N140" s="27"/>
      <c r="O140" s="27"/>
      <c r="P140" s="27"/>
      <c r="R140" s="27"/>
      <c r="S140" s="27"/>
    </row>
    <row r="141" spans="11:19" ht="15.75" customHeight="1">
      <c r="K141" s="50"/>
      <c r="L141" s="50"/>
      <c r="M141" s="50"/>
      <c r="N141" s="27"/>
      <c r="O141" s="27"/>
      <c r="P141" s="27"/>
      <c r="R141" s="27"/>
      <c r="S141" s="27"/>
    </row>
    <row r="142" spans="11:19" ht="15.75" customHeight="1">
      <c r="K142" s="50"/>
      <c r="L142" s="50"/>
      <c r="M142" s="50"/>
      <c r="N142" s="27"/>
      <c r="O142" s="27"/>
      <c r="P142" s="27"/>
      <c r="R142" s="27"/>
      <c r="S142" s="27"/>
    </row>
    <row r="143" spans="11:19" ht="15.75" customHeight="1">
      <c r="K143" s="50"/>
      <c r="L143" s="50"/>
      <c r="M143" s="50"/>
      <c r="N143" s="27"/>
      <c r="O143" s="27"/>
      <c r="P143" s="27"/>
      <c r="R143" s="27"/>
      <c r="S143" s="27"/>
    </row>
    <row r="144" spans="11:19" ht="15.75" customHeight="1">
      <c r="K144" s="50"/>
      <c r="L144" s="50"/>
      <c r="M144" s="50"/>
      <c r="N144" s="27"/>
      <c r="O144" s="27"/>
      <c r="P144" s="27"/>
      <c r="R144" s="27"/>
      <c r="S144" s="27"/>
    </row>
    <row r="145" spans="11:19" ht="15.75" customHeight="1">
      <c r="K145" s="50"/>
      <c r="L145" s="50"/>
      <c r="M145" s="50"/>
      <c r="N145" s="27"/>
      <c r="O145" s="27"/>
      <c r="P145" s="27"/>
      <c r="R145" s="27"/>
      <c r="S145" s="27"/>
    </row>
    <row r="146" spans="11:19" ht="15.75" customHeight="1">
      <c r="K146" s="50"/>
      <c r="L146" s="50"/>
      <c r="M146" s="50"/>
      <c r="N146" s="27"/>
      <c r="O146" s="27"/>
      <c r="P146" s="27"/>
      <c r="R146" s="27"/>
      <c r="S146" s="27"/>
    </row>
    <row r="147" spans="11:19" ht="15.75" customHeight="1">
      <c r="K147" s="50"/>
      <c r="L147" s="50"/>
      <c r="M147" s="50"/>
      <c r="N147" s="27"/>
      <c r="O147" s="27"/>
      <c r="P147" s="27"/>
      <c r="R147" s="27"/>
      <c r="S147" s="27"/>
    </row>
    <row r="148" spans="11:19" ht="15.75" customHeight="1">
      <c r="K148" s="50"/>
      <c r="L148" s="50"/>
      <c r="M148" s="50"/>
      <c r="N148" s="27"/>
      <c r="O148" s="27"/>
      <c r="P148" s="27"/>
      <c r="R148" s="27"/>
      <c r="S148" s="27"/>
    </row>
    <row r="149" spans="11:19" ht="15.75" customHeight="1">
      <c r="K149" s="50"/>
      <c r="L149" s="50"/>
      <c r="M149" s="50"/>
      <c r="N149" s="27"/>
      <c r="O149" s="27"/>
      <c r="P149" s="27"/>
      <c r="R149" s="27"/>
      <c r="S149" s="27"/>
    </row>
    <row r="150" spans="11:19" ht="15.75" customHeight="1">
      <c r="K150" s="50"/>
      <c r="L150" s="50"/>
      <c r="M150" s="50"/>
      <c r="N150" s="27"/>
      <c r="O150" s="27"/>
      <c r="P150" s="27"/>
      <c r="R150" s="27"/>
      <c r="S150" s="27"/>
    </row>
    <row r="151" spans="11:19" ht="15.75" customHeight="1">
      <c r="K151" s="50"/>
      <c r="L151" s="50"/>
      <c r="M151" s="50"/>
      <c r="N151" s="27"/>
      <c r="O151" s="27"/>
      <c r="P151" s="27"/>
      <c r="R151" s="27"/>
      <c r="S151" s="27"/>
    </row>
    <row r="152" spans="11:19" ht="15.75" customHeight="1">
      <c r="K152" s="50"/>
      <c r="L152" s="50"/>
      <c r="M152" s="50"/>
      <c r="N152" s="27"/>
      <c r="O152" s="27"/>
      <c r="P152" s="27"/>
      <c r="R152" s="27"/>
      <c r="S152" s="27"/>
    </row>
    <row r="153" spans="11:19" ht="15.75" customHeight="1">
      <c r="K153" s="50"/>
      <c r="L153" s="50"/>
      <c r="M153" s="50"/>
      <c r="N153" s="27"/>
      <c r="O153" s="27"/>
      <c r="P153" s="27"/>
      <c r="R153" s="27"/>
      <c r="S153" s="27"/>
    </row>
    <row r="154" spans="11:19" ht="15.75" customHeight="1">
      <c r="K154" s="50"/>
      <c r="L154" s="50"/>
      <c r="M154" s="50"/>
      <c r="N154" s="27"/>
      <c r="O154" s="27"/>
      <c r="P154" s="27"/>
      <c r="R154" s="27"/>
      <c r="S154" s="27"/>
    </row>
    <row r="155" spans="11:19" ht="15.75" customHeight="1">
      <c r="K155" s="50"/>
      <c r="L155" s="50"/>
      <c r="M155" s="50"/>
      <c r="N155" s="27"/>
      <c r="O155" s="27"/>
      <c r="P155" s="27"/>
      <c r="R155" s="27"/>
      <c r="S155" s="27"/>
    </row>
    <row r="156" spans="11:19" ht="15.75" customHeight="1">
      <c r="K156" s="50"/>
      <c r="L156" s="50"/>
      <c r="M156" s="50"/>
      <c r="N156" s="27"/>
      <c r="O156" s="27"/>
      <c r="P156" s="27"/>
      <c r="R156" s="27"/>
      <c r="S156" s="27"/>
    </row>
    <row r="157" spans="11:19" ht="15.75" customHeight="1">
      <c r="K157" s="50"/>
      <c r="L157" s="50"/>
      <c r="M157" s="50"/>
      <c r="N157" s="27"/>
      <c r="O157" s="27"/>
      <c r="P157" s="27"/>
      <c r="R157" s="27"/>
      <c r="S157" s="27"/>
    </row>
    <row r="158" spans="11:19" ht="15.75" customHeight="1">
      <c r="K158" s="50"/>
      <c r="L158" s="50"/>
      <c r="M158" s="50"/>
      <c r="N158" s="27"/>
      <c r="O158" s="27"/>
      <c r="P158" s="27"/>
      <c r="R158" s="27"/>
      <c r="S158" s="27"/>
    </row>
    <row r="159" spans="11:19" ht="15.75" customHeight="1">
      <c r="K159" s="50"/>
      <c r="L159" s="50"/>
      <c r="M159" s="50"/>
      <c r="N159" s="27"/>
      <c r="O159" s="27"/>
      <c r="P159" s="27"/>
      <c r="R159" s="27"/>
      <c r="S159" s="27"/>
    </row>
    <row r="160" spans="11:19" ht="15.75" customHeight="1">
      <c r="K160" s="50"/>
      <c r="L160" s="50"/>
      <c r="M160" s="50"/>
      <c r="N160" s="27"/>
      <c r="O160" s="27"/>
      <c r="P160" s="27"/>
      <c r="R160" s="27"/>
      <c r="S160" s="27"/>
    </row>
    <row r="161" spans="11:19" ht="15.75" customHeight="1">
      <c r="K161" s="50"/>
      <c r="L161" s="50"/>
      <c r="M161" s="50"/>
      <c r="N161" s="27"/>
      <c r="O161" s="27"/>
      <c r="P161" s="27"/>
      <c r="R161" s="27"/>
      <c r="S161" s="27"/>
    </row>
    <row r="162" spans="11:19" ht="15.75" customHeight="1">
      <c r="K162" s="50"/>
      <c r="L162" s="50"/>
      <c r="M162" s="50"/>
      <c r="N162" s="27"/>
      <c r="O162" s="27"/>
      <c r="P162" s="27"/>
      <c r="R162" s="27"/>
      <c r="S162" s="27"/>
    </row>
    <row r="163" spans="11:19" ht="15.75" customHeight="1">
      <c r="K163" s="50"/>
      <c r="L163" s="50"/>
      <c r="M163" s="50"/>
      <c r="N163" s="27"/>
      <c r="O163" s="27"/>
      <c r="P163" s="27"/>
      <c r="R163" s="27"/>
      <c r="S163" s="27"/>
    </row>
    <row r="164" spans="11:19" ht="15.75" customHeight="1">
      <c r="K164" s="50"/>
      <c r="L164" s="50"/>
      <c r="M164" s="50"/>
      <c r="N164" s="27"/>
      <c r="O164" s="27"/>
      <c r="P164" s="27"/>
      <c r="R164" s="27"/>
      <c r="S164" s="27"/>
    </row>
    <row r="165" spans="11:19" ht="15.75" customHeight="1">
      <c r="K165" s="50"/>
      <c r="L165" s="50"/>
      <c r="M165" s="50"/>
      <c r="N165" s="27"/>
      <c r="O165" s="27"/>
      <c r="P165" s="27"/>
      <c r="R165" s="27"/>
      <c r="S165" s="27"/>
    </row>
    <row r="166" spans="11:19" ht="15.75" customHeight="1">
      <c r="K166" s="50"/>
      <c r="L166" s="50"/>
      <c r="M166" s="50"/>
      <c r="N166" s="27"/>
      <c r="O166" s="27"/>
      <c r="P166" s="27"/>
      <c r="R166" s="27"/>
      <c r="S166" s="27"/>
    </row>
    <row r="167" spans="11:19" ht="15.75" customHeight="1">
      <c r="K167" s="50"/>
      <c r="L167" s="50"/>
      <c r="M167" s="50"/>
      <c r="N167" s="27"/>
      <c r="O167" s="27"/>
      <c r="P167" s="27"/>
      <c r="R167" s="27"/>
      <c r="S167" s="27"/>
    </row>
    <row r="168" spans="11:19" ht="15.75" customHeight="1">
      <c r="K168" s="50"/>
      <c r="L168" s="50"/>
      <c r="M168" s="50"/>
      <c r="N168" s="27"/>
      <c r="O168" s="27"/>
      <c r="P168" s="27"/>
      <c r="R168" s="27"/>
      <c r="S168" s="27"/>
    </row>
    <row r="169" spans="11:19" ht="15.75" customHeight="1">
      <c r="K169" s="50"/>
      <c r="L169" s="50"/>
      <c r="M169" s="50"/>
      <c r="N169" s="27"/>
      <c r="O169" s="27"/>
      <c r="P169" s="27"/>
      <c r="R169" s="27"/>
      <c r="S169" s="27"/>
    </row>
    <row r="170" spans="11:19" ht="15.75" customHeight="1">
      <c r="K170" s="50"/>
      <c r="L170" s="50"/>
      <c r="M170" s="50"/>
      <c r="N170" s="27"/>
      <c r="O170" s="27"/>
      <c r="P170" s="27"/>
      <c r="R170" s="27"/>
      <c r="S170" s="27"/>
    </row>
    <row r="171" spans="11:19" ht="15.75" customHeight="1">
      <c r="K171" s="50"/>
      <c r="L171" s="50"/>
      <c r="M171" s="50"/>
      <c r="N171" s="27"/>
      <c r="O171" s="27"/>
      <c r="P171" s="27"/>
      <c r="R171" s="27"/>
      <c r="S171" s="27"/>
    </row>
    <row r="172" spans="11:19" ht="15.75" customHeight="1">
      <c r="K172" s="50"/>
      <c r="L172" s="50"/>
      <c r="M172" s="50"/>
      <c r="N172" s="27"/>
      <c r="O172" s="27"/>
      <c r="P172" s="27"/>
      <c r="R172" s="27"/>
      <c r="S172" s="27"/>
    </row>
    <row r="173" spans="11:19" ht="15.75" customHeight="1">
      <c r="K173" s="50"/>
      <c r="L173" s="50"/>
      <c r="M173" s="50"/>
      <c r="N173" s="27"/>
      <c r="O173" s="27"/>
      <c r="P173" s="27"/>
      <c r="R173" s="27"/>
      <c r="S173" s="27"/>
    </row>
    <row r="174" spans="11:19" ht="15.75" customHeight="1">
      <c r="K174" s="50"/>
      <c r="L174" s="50"/>
      <c r="M174" s="50"/>
      <c r="N174" s="27"/>
      <c r="O174" s="27"/>
      <c r="P174" s="27"/>
      <c r="R174" s="27"/>
      <c r="S174" s="27"/>
    </row>
    <row r="175" spans="11:19" ht="15.75" customHeight="1">
      <c r="K175" s="50"/>
      <c r="L175" s="50"/>
      <c r="M175" s="50"/>
      <c r="N175" s="27"/>
      <c r="O175" s="27"/>
      <c r="P175" s="27"/>
      <c r="R175" s="27"/>
      <c r="S175" s="27"/>
    </row>
    <row r="176" spans="11:19" ht="15.75" customHeight="1">
      <c r="K176" s="50"/>
      <c r="L176" s="50"/>
      <c r="M176" s="50"/>
      <c r="N176" s="27"/>
      <c r="O176" s="27"/>
      <c r="P176" s="27"/>
      <c r="R176" s="27"/>
      <c r="S176" s="27"/>
    </row>
    <row r="177" spans="11:19" ht="15.75" customHeight="1">
      <c r="K177" s="50"/>
      <c r="L177" s="50"/>
      <c r="M177" s="50"/>
      <c r="N177" s="27"/>
      <c r="O177" s="27"/>
      <c r="P177" s="27"/>
      <c r="R177" s="27"/>
      <c r="S177" s="27"/>
    </row>
    <row r="178" spans="11:19" ht="15.75" customHeight="1">
      <c r="K178" s="50"/>
      <c r="L178" s="50"/>
      <c r="M178" s="50"/>
      <c r="N178" s="27"/>
      <c r="O178" s="27"/>
      <c r="P178" s="27"/>
      <c r="R178" s="27"/>
      <c r="S178" s="27"/>
    </row>
    <row r="179" spans="11:19" ht="15.75" customHeight="1">
      <c r="K179" s="50"/>
      <c r="L179" s="50"/>
      <c r="M179" s="50"/>
      <c r="N179" s="27"/>
      <c r="O179" s="27"/>
      <c r="P179" s="27"/>
      <c r="R179" s="27"/>
      <c r="S179" s="27"/>
    </row>
    <row r="180" spans="11:19" ht="15.75" customHeight="1">
      <c r="K180" s="50"/>
      <c r="L180" s="50"/>
      <c r="M180" s="50"/>
      <c r="N180" s="27"/>
      <c r="O180" s="27"/>
      <c r="P180" s="27"/>
      <c r="R180" s="27"/>
      <c r="S180" s="27"/>
    </row>
    <row r="181" spans="11:19" ht="15.75" customHeight="1">
      <c r="K181" s="50"/>
      <c r="L181" s="50"/>
      <c r="M181" s="50"/>
      <c r="N181" s="27"/>
      <c r="O181" s="27"/>
      <c r="P181" s="27"/>
      <c r="R181" s="27"/>
      <c r="S181" s="27"/>
    </row>
    <row r="182" spans="11:19" ht="15.75" customHeight="1">
      <c r="K182" s="50"/>
      <c r="L182" s="50"/>
      <c r="M182" s="50"/>
      <c r="N182" s="27"/>
      <c r="O182" s="27"/>
      <c r="P182" s="27"/>
      <c r="R182" s="27"/>
      <c r="S182" s="27"/>
    </row>
    <row r="183" spans="11:19" ht="15.75" customHeight="1">
      <c r="K183" s="50"/>
      <c r="L183" s="50"/>
      <c r="M183" s="50"/>
      <c r="N183" s="27"/>
      <c r="O183" s="27"/>
      <c r="P183" s="27"/>
      <c r="R183" s="27"/>
      <c r="S183" s="27"/>
    </row>
    <row r="184" spans="11:19" ht="15.75" customHeight="1">
      <c r="K184" s="50"/>
      <c r="L184" s="50"/>
      <c r="M184" s="50"/>
      <c r="N184" s="27"/>
      <c r="O184" s="27"/>
      <c r="P184" s="27"/>
      <c r="R184" s="27"/>
      <c r="S184" s="27"/>
    </row>
    <row r="185" spans="11:19" ht="15.75" customHeight="1">
      <c r="K185" s="50"/>
      <c r="L185" s="50"/>
      <c r="M185" s="50"/>
      <c r="N185" s="27"/>
      <c r="O185" s="27"/>
      <c r="P185" s="27"/>
      <c r="R185" s="27"/>
      <c r="S185" s="27"/>
    </row>
    <row r="186" spans="11:19" ht="15.75" customHeight="1">
      <c r="K186" s="50"/>
      <c r="L186" s="50"/>
      <c r="M186" s="50"/>
      <c r="N186" s="27"/>
      <c r="O186" s="27"/>
      <c r="P186" s="27"/>
      <c r="R186" s="27"/>
      <c r="S186" s="27"/>
    </row>
    <row r="187" spans="11:19" ht="15.75" customHeight="1">
      <c r="K187" s="50"/>
      <c r="L187" s="50"/>
      <c r="M187" s="50"/>
      <c r="N187" s="27"/>
      <c r="O187" s="27"/>
      <c r="P187" s="27"/>
      <c r="R187" s="27"/>
      <c r="S187" s="27"/>
    </row>
    <row r="188" spans="11:19" ht="15.75" customHeight="1">
      <c r="K188" s="50"/>
      <c r="L188" s="50"/>
      <c r="M188" s="50"/>
      <c r="N188" s="27"/>
      <c r="O188" s="27"/>
      <c r="P188" s="27"/>
      <c r="R188" s="27"/>
      <c r="S188" s="27"/>
    </row>
    <row r="189" spans="11:19" ht="15.75" customHeight="1">
      <c r="K189" s="50"/>
      <c r="L189" s="50"/>
      <c r="M189" s="50"/>
      <c r="N189" s="27"/>
      <c r="O189" s="27"/>
      <c r="P189" s="27"/>
      <c r="R189" s="27"/>
      <c r="S189" s="27"/>
    </row>
    <row r="190" spans="11:19" ht="15.75" customHeight="1">
      <c r="K190" s="50"/>
      <c r="L190" s="50"/>
      <c r="M190" s="50"/>
      <c r="N190" s="27"/>
      <c r="O190" s="27"/>
      <c r="P190" s="27"/>
      <c r="R190" s="27"/>
      <c r="S190" s="27"/>
    </row>
    <row r="191" spans="11:19" ht="15.75" customHeight="1">
      <c r="K191" s="50"/>
      <c r="L191" s="50"/>
      <c r="M191" s="50"/>
      <c r="N191" s="27"/>
      <c r="O191" s="27"/>
      <c r="P191" s="27"/>
      <c r="R191" s="27"/>
      <c r="S191" s="27"/>
    </row>
    <row r="192" spans="11:19" ht="15.75" customHeight="1">
      <c r="K192" s="50"/>
      <c r="L192" s="50"/>
      <c r="M192" s="50"/>
      <c r="N192" s="27"/>
      <c r="O192" s="27"/>
      <c r="P192" s="27"/>
      <c r="R192" s="27"/>
      <c r="S192" s="27"/>
    </row>
    <row r="193" spans="11:19" ht="15.75" customHeight="1">
      <c r="K193" s="50"/>
      <c r="L193" s="50"/>
      <c r="M193" s="50"/>
      <c r="N193" s="27"/>
      <c r="O193" s="27"/>
      <c r="P193" s="27"/>
      <c r="R193" s="27"/>
      <c r="S193" s="27"/>
    </row>
    <row r="194" spans="11:19" ht="15.75" customHeight="1">
      <c r="K194" s="50"/>
      <c r="L194" s="50"/>
      <c r="M194" s="50"/>
      <c r="N194" s="27"/>
      <c r="O194" s="27"/>
      <c r="P194" s="27"/>
      <c r="R194" s="27"/>
      <c r="S194" s="27"/>
    </row>
    <row r="195" spans="11:19" ht="15.75" customHeight="1">
      <c r="K195" s="50"/>
      <c r="L195" s="50"/>
      <c r="M195" s="50"/>
      <c r="N195" s="27"/>
      <c r="O195" s="27"/>
      <c r="P195" s="27"/>
      <c r="R195" s="27"/>
      <c r="S195" s="27"/>
    </row>
    <row r="196" spans="11:19" ht="15.75" customHeight="1">
      <c r="K196" s="50"/>
      <c r="L196" s="50"/>
      <c r="M196" s="50"/>
      <c r="N196" s="27"/>
      <c r="O196" s="27"/>
      <c r="P196" s="27"/>
      <c r="R196" s="27"/>
      <c r="S196" s="27"/>
    </row>
    <row r="197" spans="11:19" ht="15.75" customHeight="1">
      <c r="K197" s="50"/>
      <c r="L197" s="50"/>
      <c r="M197" s="50"/>
      <c r="N197" s="27"/>
      <c r="O197" s="27"/>
      <c r="P197" s="27"/>
      <c r="R197" s="27"/>
      <c r="S197" s="27"/>
    </row>
    <row r="198" spans="11:19" ht="15.75" customHeight="1">
      <c r="K198" s="50"/>
      <c r="L198" s="50"/>
      <c r="M198" s="50"/>
      <c r="N198" s="27"/>
      <c r="O198" s="27"/>
      <c r="P198" s="27"/>
      <c r="R198" s="27"/>
      <c r="S198" s="27"/>
    </row>
    <row r="199" spans="11:19" ht="15.75" customHeight="1">
      <c r="K199" s="50"/>
      <c r="L199" s="50"/>
      <c r="M199" s="50"/>
      <c r="N199" s="27"/>
      <c r="O199" s="27"/>
      <c r="P199" s="27"/>
      <c r="R199" s="27"/>
      <c r="S199" s="27"/>
    </row>
    <row r="200" spans="11:19" ht="15.75" customHeight="1">
      <c r="K200" s="50"/>
      <c r="L200" s="50"/>
      <c r="M200" s="50"/>
      <c r="N200" s="27"/>
      <c r="O200" s="27"/>
      <c r="P200" s="27"/>
      <c r="R200" s="27"/>
      <c r="S200" s="27"/>
    </row>
    <row r="201" spans="11:19" ht="15.75" customHeight="1">
      <c r="K201" s="50"/>
      <c r="L201" s="50"/>
      <c r="M201" s="50"/>
      <c r="N201" s="27"/>
      <c r="O201" s="27"/>
      <c r="P201" s="27"/>
      <c r="R201" s="27"/>
      <c r="S201" s="27"/>
    </row>
    <row r="202" spans="11:19" ht="15.75" customHeight="1">
      <c r="K202" s="50"/>
      <c r="L202" s="50"/>
      <c r="M202" s="50"/>
      <c r="N202" s="27"/>
      <c r="O202" s="27"/>
      <c r="P202" s="27"/>
      <c r="R202" s="27"/>
      <c r="S202" s="27"/>
    </row>
    <row r="203" spans="11:19" ht="15.75" customHeight="1">
      <c r="K203" s="50"/>
      <c r="L203" s="50"/>
      <c r="M203" s="50"/>
      <c r="N203" s="27"/>
      <c r="O203" s="27"/>
      <c r="P203" s="27"/>
      <c r="R203" s="27"/>
      <c r="S203" s="27"/>
    </row>
    <row r="204" spans="11:19" ht="15.75" customHeight="1">
      <c r="K204" s="50"/>
      <c r="L204" s="50"/>
      <c r="M204" s="50"/>
      <c r="N204" s="27"/>
      <c r="O204" s="27"/>
      <c r="P204" s="27"/>
      <c r="R204" s="27"/>
      <c r="S204" s="27"/>
    </row>
    <row r="205" spans="11:19" ht="15.75" customHeight="1">
      <c r="K205" s="50"/>
      <c r="L205" s="50"/>
      <c r="M205" s="50"/>
      <c r="N205" s="27"/>
      <c r="O205" s="27"/>
      <c r="P205" s="27"/>
      <c r="R205" s="27"/>
      <c r="S205" s="27"/>
    </row>
    <row r="206" spans="11:19" ht="15.75" customHeight="1">
      <c r="K206" s="50"/>
      <c r="L206" s="50"/>
      <c r="M206" s="50"/>
      <c r="N206" s="27"/>
      <c r="O206" s="27"/>
      <c r="P206" s="27"/>
      <c r="R206" s="27"/>
      <c r="S206" s="27"/>
    </row>
    <row r="207" spans="11:19" ht="15.75" customHeight="1">
      <c r="K207" s="50"/>
      <c r="L207" s="50"/>
      <c r="M207" s="50"/>
      <c r="N207" s="27"/>
      <c r="O207" s="27"/>
      <c r="P207" s="27"/>
      <c r="R207" s="27"/>
      <c r="S207" s="27"/>
    </row>
    <row r="208" spans="11:19" ht="15.75" customHeight="1">
      <c r="K208" s="50"/>
      <c r="L208" s="50"/>
      <c r="M208" s="50"/>
      <c r="N208" s="27"/>
      <c r="O208" s="27"/>
      <c r="P208" s="27"/>
      <c r="R208" s="27"/>
      <c r="S208" s="27"/>
    </row>
    <row r="209" spans="11:19" ht="15.75" customHeight="1">
      <c r="K209" s="50"/>
      <c r="L209" s="50"/>
      <c r="M209" s="50"/>
      <c r="N209" s="27"/>
      <c r="O209" s="27"/>
      <c r="P209" s="27"/>
      <c r="R209" s="27"/>
      <c r="S209" s="27"/>
    </row>
    <row r="210" spans="11:19" ht="15.75" customHeight="1">
      <c r="K210" s="50"/>
      <c r="L210" s="50"/>
      <c r="M210" s="50"/>
      <c r="N210" s="27"/>
      <c r="O210" s="27"/>
      <c r="P210" s="27"/>
      <c r="R210" s="27"/>
      <c r="S210" s="27"/>
    </row>
    <row r="211" spans="11:19" ht="15.75" customHeight="1">
      <c r="K211" s="50"/>
      <c r="L211" s="50"/>
      <c r="M211" s="50"/>
      <c r="N211" s="27"/>
      <c r="O211" s="27"/>
      <c r="P211" s="27"/>
      <c r="R211" s="27"/>
      <c r="S211" s="27"/>
    </row>
    <row r="212" spans="11:19" ht="15.75" customHeight="1">
      <c r="K212" s="50"/>
      <c r="L212" s="50"/>
      <c r="M212" s="50"/>
      <c r="N212" s="27"/>
      <c r="O212" s="27"/>
      <c r="P212" s="27"/>
      <c r="R212" s="27"/>
      <c r="S212" s="27"/>
    </row>
    <row r="213" spans="11:19" ht="15.75" customHeight="1">
      <c r="K213" s="50"/>
      <c r="L213" s="50"/>
      <c r="M213" s="50"/>
      <c r="N213" s="27"/>
      <c r="O213" s="27"/>
      <c r="P213" s="27"/>
      <c r="R213" s="27"/>
      <c r="S213" s="27"/>
    </row>
    <row r="214" spans="11:19" ht="15.75" customHeight="1">
      <c r="K214" s="50"/>
      <c r="L214" s="50"/>
      <c r="M214" s="50"/>
      <c r="N214" s="27"/>
      <c r="O214" s="27"/>
      <c r="P214" s="27"/>
      <c r="R214" s="27"/>
      <c r="S214" s="27"/>
    </row>
    <row r="215" spans="11:19" ht="15.75" customHeight="1">
      <c r="K215" s="50"/>
      <c r="L215" s="50"/>
      <c r="M215" s="50"/>
      <c r="N215" s="27"/>
      <c r="O215" s="27"/>
      <c r="P215" s="27"/>
      <c r="R215" s="27"/>
      <c r="S215" s="27"/>
    </row>
    <row r="216" spans="11:19" ht="15.75" customHeight="1">
      <c r="K216" s="50"/>
      <c r="L216" s="50"/>
      <c r="M216" s="50"/>
      <c r="N216" s="27"/>
      <c r="O216" s="27"/>
      <c r="P216" s="27"/>
      <c r="R216" s="27"/>
      <c r="S216" s="27"/>
    </row>
    <row r="217" spans="11:19" ht="15.75" customHeight="1">
      <c r="K217" s="50"/>
      <c r="L217" s="50"/>
      <c r="M217" s="50"/>
      <c r="N217" s="27"/>
      <c r="O217" s="27"/>
      <c r="P217" s="27"/>
      <c r="R217" s="27"/>
      <c r="S217" s="27"/>
    </row>
    <row r="218" spans="11:19" ht="15.75" customHeight="1">
      <c r="K218" s="50"/>
      <c r="L218" s="50"/>
      <c r="M218" s="50"/>
      <c r="N218" s="27"/>
      <c r="O218" s="27"/>
      <c r="P218" s="27"/>
      <c r="R218" s="27"/>
      <c r="S218" s="27"/>
    </row>
    <row r="219" spans="11:19" ht="15.75" customHeight="1">
      <c r="K219" s="50"/>
      <c r="L219" s="50"/>
      <c r="M219" s="50"/>
      <c r="N219" s="27"/>
      <c r="O219" s="27"/>
      <c r="P219" s="27"/>
      <c r="R219" s="27"/>
      <c r="S219" s="27"/>
    </row>
    <row r="220" spans="11:19" ht="15.75" customHeight="1">
      <c r="K220" s="50"/>
      <c r="L220" s="50"/>
      <c r="M220" s="50"/>
      <c r="N220" s="27"/>
      <c r="O220" s="27"/>
      <c r="P220" s="27"/>
      <c r="R220" s="27"/>
      <c r="S220" s="27"/>
    </row>
    <row r="221" spans="11:19" ht="15.75" customHeight="1">
      <c r="K221" s="50"/>
      <c r="L221" s="50"/>
      <c r="M221" s="50"/>
      <c r="N221" s="27"/>
      <c r="O221" s="27"/>
      <c r="P221" s="27"/>
      <c r="R221" s="27"/>
      <c r="S221" s="27"/>
    </row>
    <row r="222" spans="11:19" ht="15.75" customHeight="1">
      <c r="K222" s="50"/>
      <c r="L222" s="50"/>
      <c r="M222" s="50"/>
      <c r="N222" s="27"/>
      <c r="O222" s="27"/>
      <c r="P222" s="27"/>
      <c r="R222" s="27"/>
      <c r="S222" s="27"/>
    </row>
    <row r="223" spans="11:19" ht="15.75" customHeight="1">
      <c r="K223" s="50"/>
      <c r="L223" s="50"/>
      <c r="M223" s="50"/>
      <c r="N223" s="27"/>
      <c r="O223" s="27"/>
      <c r="P223" s="27"/>
      <c r="R223" s="27"/>
      <c r="S223" s="27"/>
    </row>
    <row r="224" spans="11:19" ht="15.75" customHeight="1">
      <c r="K224" s="50"/>
      <c r="L224" s="50"/>
      <c r="M224" s="50"/>
      <c r="N224" s="27"/>
      <c r="O224" s="27"/>
      <c r="P224" s="27"/>
      <c r="R224" s="27"/>
      <c r="S224" s="27"/>
    </row>
    <row r="225" spans="11:19" ht="15.75" customHeight="1">
      <c r="K225" s="50"/>
      <c r="L225" s="50"/>
      <c r="M225" s="50"/>
      <c r="N225" s="27"/>
      <c r="O225" s="27"/>
      <c r="P225" s="27"/>
      <c r="R225" s="27"/>
      <c r="S225" s="27"/>
    </row>
    <row r="226" spans="11:19" ht="15.75" customHeight="1">
      <c r="K226" s="50"/>
      <c r="L226" s="50"/>
      <c r="M226" s="50"/>
      <c r="N226" s="27"/>
      <c r="O226" s="27"/>
      <c r="P226" s="27"/>
      <c r="R226" s="27"/>
      <c r="S226" s="27"/>
    </row>
    <row r="227" spans="11:19" ht="15.75" customHeight="1">
      <c r="K227" s="50"/>
      <c r="L227" s="50"/>
      <c r="M227" s="50"/>
      <c r="N227" s="27"/>
      <c r="O227" s="27"/>
      <c r="P227" s="27"/>
      <c r="R227" s="27"/>
      <c r="S227" s="27"/>
    </row>
    <row r="228" spans="11:19" ht="15.75" customHeight="1">
      <c r="K228" s="50"/>
      <c r="L228" s="50"/>
      <c r="M228" s="50"/>
      <c r="N228" s="27"/>
      <c r="O228" s="27"/>
      <c r="P228" s="27"/>
      <c r="R228" s="27"/>
      <c r="S228" s="27"/>
    </row>
    <row r="229" spans="11:19" ht="15.75" customHeight="1">
      <c r="K229" s="50"/>
      <c r="L229" s="50"/>
      <c r="M229" s="50"/>
      <c r="N229" s="27"/>
      <c r="O229" s="27"/>
      <c r="P229" s="27"/>
      <c r="R229" s="27"/>
      <c r="S229" s="27"/>
    </row>
    <row r="230" spans="11:19" ht="15.75" customHeight="1">
      <c r="K230" s="50"/>
      <c r="L230" s="50"/>
      <c r="M230" s="50"/>
      <c r="N230" s="27"/>
      <c r="O230" s="27"/>
      <c r="P230" s="27"/>
      <c r="R230" s="27"/>
      <c r="S230" s="27"/>
    </row>
    <row r="231" spans="11:19" ht="15.75" customHeight="1">
      <c r="K231" s="50"/>
      <c r="L231" s="50"/>
      <c r="M231" s="50"/>
      <c r="N231" s="27"/>
      <c r="O231" s="27"/>
      <c r="P231" s="27"/>
      <c r="R231" s="27"/>
      <c r="S231" s="27"/>
    </row>
    <row r="232" spans="11:19" ht="15.75" customHeight="1">
      <c r="K232" s="50"/>
      <c r="L232" s="50"/>
      <c r="M232" s="50"/>
      <c r="N232" s="27"/>
      <c r="O232" s="27"/>
      <c r="P232" s="27"/>
      <c r="R232" s="27"/>
      <c r="S232" s="27"/>
    </row>
    <row r="233" spans="11:19" ht="15.75" customHeight="1">
      <c r="K233" s="50"/>
      <c r="L233" s="50"/>
      <c r="M233" s="50"/>
      <c r="N233" s="27"/>
      <c r="O233" s="27"/>
      <c r="P233" s="27"/>
      <c r="R233" s="27"/>
      <c r="S233" s="27"/>
    </row>
    <row r="234" spans="11:19" ht="15.75" customHeight="1">
      <c r="K234" s="50"/>
      <c r="L234" s="50"/>
      <c r="M234" s="50"/>
      <c r="N234" s="27"/>
      <c r="O234" s="27"/>
      <c r="P234" s="27"/>
      <c r="R234" s="27"/>
      <c r="S234" s="27"/>
    </row>
    <row r="235" spans="11:19" ht="15.75" customHeight="1">
      <c r="K235" s="50"/>
      <c r="L235" s="50"/>
      <c r="M235" s="50"/>
      <c r="N235" s="27"/>
      <c r="O235" s="27"/>
      <c r="P235" s="27"/>
      <c r="R235" s="27"/>
      <c r="S235" s="27"/>
    </row>
    <row r="236" spans="11:19" ht="15.75" customHeight="1">
      <c r="K236" s="50"/>
      <c r="L236" s="50"/>
      <c r="M236" s="50"/>
      <c r="N236" s="27"/>
      <c r="O236" s="27"/>
      <c r="P236" s="27"/>
      <c r="R236" s="27"/>
      <c r="S236" s="27"/>
    </row>
    <row r="237" spans="11:19" ht="15.75" customHeight="1">
      <c r="K237" s="50"/>
      <c r="L237" s="50"/>
      <c r="M237" s="50"/>
      <c r="N237" s="27"/>
      <c r="O237" s="27"/>
      <c r="P237" s="27"/>
      <c r="R237" s="27"/>
      <c r="S237" s="27"/>
    </row>
    <row r="238" spans="11:19" ht="15.75" customHeight="1">
      <c r="K238" s="50"/>
      <c r="L238" s="50"/>
      <c r="M238" s="50"/>
      <c r="N238" s="27"/>
      <c r="O238" s="27"/>
      <c r="P238" s="27"/>
      <c r="R238" s="27"/>
      <c r="S238" s="27"/>
    </row>
    <row r="239" spans="11:19" ht="15.75" customHeight="1">
      <c r="K239" s="50"/>
      <c r="L239" s="50"/>
      <c r="M239" s="50"/>
      <c r="N239" s="27"/>
      <c r="O239" s="27"/>
      <c r="P239" s="27"/>
      <c r="R239" s="27"/>
      <c r="S239" s="27"/>
    </row>
    <row r="240" spans="11:19" ht="15.75" customHeight="1">
      <c r="K240" s="50"/>
      <c r="L240" s="50"/>
      <c r="M240" s="50"/>
      <c r="N240" s="27"/>
      <c r="O240" s="27"/>
      <c r="P240" s="27"/>
      <c r="R240" s="27"/>
      <c r="S240" s="27"/>
    </row>
    <row r="241" spans="11:19" ht="15.75" customHeight="1">
      <c r="K241" s="50"/>
      <c r="L241" s="50"/>
      <c r="M241" s="50"/>
      <c r="N241" s="27"/>
      <c r="O241" s="27"/>
      <c r="P241" s="27"/>
      <c r="R241" s="27"/>
      <c r="S241" s="27"/>
    </row>
    <row r="242" spans="11:19" ht="15.75" customHeight="1">
      <c r="K242" s="50"/>
      <c r="L242" s="50"/>
      <c r="M242" s="50"/>
      <c r="N242" s="27"/>
      <c r="O242" s="27"/>
      <c r="P242" s="27"/>
      <c r="R242" s="27"/>
      <c r="S242" s="27"/>
    </row>
    <row r="243" spans="11:19" ht="15.75" customHeight="1">
      <c r="K243" s="50"/>
      <c r="L243" s="50"/>
      <c r="M243" s="50"/>
      <c r="N243" s="27"/>
      <c r="O243" s="27"/>
      <c r="P243" s="27"/>
      <c r="R243" s="27"/>
      <c r="S243" s="27"/>
    </row>
    <row r="244" spans="11:19" ht="15.75" customHeight="1">
      <c r="K244" s="50"/>
      <c r="L244" s="50"/>
      <c r="M244" s="50"/>
      <c r="N244" s="27"/>
      <c r="O244" s="27"/>
      <c r="P244" s="27"/>
      <c r="R244" s="27"/>
      <c r="S244" s="27"/>
    </row>
    <row r="245" spans="11:19" ht="15.75" customHeight="1">
      <c r="K245" s="50"/>
      <c r="L245" s="50"/>
      <c r="M245" s="50"/>
      <c r="N245" s="27"/>
      <c r="O245" s="27"/>
      <c r="P245" s="27"/>
      <c r="R245" s="27"/>
      <c r="S245" s="27"/>
    </row>
    <row r="246" spans="11:19" ht="15.75" customHeight="1">
      <c r="K246" s="50"/>
      <c r="L246" s="50"/>
      <c r="M246" s="50"/>
      <c r="N246" s="27"/>
      <c r="O246" s="27"/>
      <c r="P246" s="27"/>
      <c r="R246" s="27"/>
      <c r="S246" s="27"/>
    </row>
    <row r="247" spans="11:19" ht="15.75" customHeight="1">
      <c r="K247" s="50"/>
      <c r="L247" s="50"/>
      <c r="M247" s="50"/>
      <c r="N247" s="27"/>
      <c r="O247" s="27"/>
      <c r="P247" s="27"/>
      <c r="R247" s="27"/>
      <c r="S247" s="27"/>
    </row>
    <row r="248" spans="11:19" ht="15.75" customHeight="1">
      <c r="K248" s="50"/>
      <c r="L248" s="50"/>
      <c r="M248" s="50"/>
      <c r="N248" s="27"/>
      <c r="O248" s="27"/>
      <c r="P248" s="27"/>
      <c r="R248" s="27"/>
      <c r="S248" s="27"/>
    </row>
    <row r="249" spans="11:19" ht="15.75" customHeight="1">
      <c r="K249" s="50"/>
      <c r="L249" s="50"/>
      <c r="M249" s="50"/>
      <c r="N249" s="27"/>
      <c r="O249" s="27"/>
      <c r="P249" s="27"/>
      <c r="R249" s="27"/>
      <c r="S249" s="27"/>
    </row>
    <row r="250" spans="11:19" ht="15.75" customHeight="1">
      <c r="K250" s="50"/>
      <c r="L250" s="50"/>
      <c r="M250" s="50"/>
      <c r="N250" s="27"/>
      <c r="O250" s="27"/>
      <c r="P250" s="27"/>
      <c r="R250" s="27"/>
      <c r="S250" s="27"/>
    </row>
    <row r="251" spans="11:19" ht="15.75" customHeight="1">
      <c r="K251" s="50"/>
      <c r="L251" s="50"/>
      <c r="M251" s="50"/>
      <c r="N251" s="27"/>
      <c r="O251" s="27"/>
      <c r="P251" s="27"/>
      <c r="R251" s="27"/>
      <c r="S251" s="27"/>
    </row>
    <row r="252" spans="11:19" ht="15.75" customHeight="1">
      <c r="K252" s="50"/>
      <c r="L252" s="50"/>
      <c r="M252" s="50"/>
      <c r="N252" s="27"/>
      <c r="O252" s="27"/>
      <c r="P252" s="27"/>
      <c r="R252" s="27"/>
      <c r="S252" s="27"/>
    </row>
    <row r="253" spans="11:19" ht="15.75" customHeight="1">
      <c r="K253" s="50"/>
      <c r="L253" s="50"/>
      <c r="M253" s="50"/>
      <c r="N253" s="27"/>
      <c r="O253" s="27"/>
      <c r="P253" s="27"/>
      <c r="R253" s="27"/>
      <c r="S253" s="27"/>
    </row>
    <row r="254" spans="11:19" ht="15.75" customHeight="1">
      <c r="K254" s="50"/>
      <c r="L254" s="50"/>
      <c r="M254" s="50"/>
      <c r="N254" s="27"/>
      <c r="O254" s="27"/>
      <c r="P254" s="27"/>
      <c r="R254" s="27"/>
      <c r="S254" s="27"/>
    </row>
    <row r="255" spans="11:19" ht="15.75" customHeight="1">
      <c r="K255" s="50"/>
      <c r="L255" s="50"/>
      <c r="M255" s="50"/>
      <c r="N255" s="27"/>
      <c r="O255" s="27"/>
      <c r="P255" s="27"/>
      <c r="R255" s="27"/>
      <c r="S255" s="27"/>
    </row>
    <row r="256" spans="11:19" ht="15.75" customHeight="1">
      <c r="K256" s="50"/>
      <c r="L256" s="50"/>
      <c r="M256" s="50"/>
      <c r="N256" s="27"/>
      <c r="O256" s="27"/>
      <c r="P256" s="27"/>
      <c r="R256" s="27"/>
      <c r="S256" s="27"/>
    </row>
    <row r="257" spans="11:19" ht="15.75" customHeight="1">
      <c r="K257" s="50"/>
      <c r="L257" s="50"/>
      <c r="M257" s="50"/>
      <c r="N257" s="27"/>
      <c r="O257" s="27"/>
      <c r="P257" s="27"/>
      <c r="R257" s="27"/>
      <c r="S257" s="27"/>
    </row>
    <row r="258" spans="11:19" ht="15.75" customHeight="1">
      <c r="K258" s="50"/>
      <c r="L258" s="50"/>
      <c r="M258" s="50"/>
      <c r="N258" s="27"/>
      <c r="O258" s="27"/>
      <c r="P258" s="27"/>
      <c r="R258" s="27"/>
      <c r="S258" s="27"/>
    </row>
    <row r="259" spans="11:19" ht="15.75" customHeight="1">
      <c r="K259" s="50"/>
      <c r="L259" s="50"/>
      <c r="M259" s="50"/>
      <c r="N259" s="27"/>
      <c r="O259" s="27"/>
      <c r="P259" s="27"/>
      <c r="R259" s="27"/>
      <c r="S259" s="27"/>
    </row>
    <row r="260" spans="11:19" ht="15.75" customHeight="1">
      <c r="K260" s="50"/>
      <c r="L260" s="50"/>
      <c r="M260" s="50"/>
      <c r="N260" s="27"/>
      <c r="O260" s="27"/>
      <c r="P260" s="27"/>
      <c r="R260" s="27"/>
      <c r="S260" s="27"/>
    </row>
    <row r="261" spans="11:19" ht="15.75" customHeight="1">
      <c r="K261" s="50"/>
      <c r="L261" s="50"/>
      <c r="M261" s="50"/>
      <c r="N261" s="27"/>
      <c r="O261" s="27"/>
      <c r="P261" s="27"/>
      <c r="R261" s="27"/>
      <c r="S261" s="27"/>
    </row>
    <row r="262" spans="11:19" ht="15.75" customHeight="1">
      <c r="K262" s="50"/>
      <c r="L262" s="50"/>
      <c r="M262" s="50"/>
      <c r="N262" s="27"/>
      <c r="O262" s="27"/>
      <c r="P262" s="27"/>
      <c r="R262" s="27"/>
      <c r="S262" s="27"/>
    </row>
    <row r="263" spans="11:19" ht="15.75" customHeight="1">
      <c r="K263" s="50"/>
      <c r="L263" s="50"/>
      <c r="M263" s="50"/>
      <c r="N263" s="27"/>
      <c r="O263" s="27"/>
      <c r="P263" s="27"/>
      <c r="R263" s="27"/>
      <c r="S263" s="27"/>
    </row>
    <row r="264" spans="11:19" ht="15.75" customHeight="1">
      <c r="K264" s="50"/>
      <c r="L264" s="50"/>
      <c r="M264" s="50"/>
      <c r="N264" s="27"/>
      <c r="O264" s="27"/>
      <c r="P264" s="27"/>
      <c r="R264" s="27"/>
      <c r="S264" s="27"/>
    </row>
    <row r="265" spans="11:19" ht="15.75" customHeight="1">
      <c r="K265" s="50"/>
      <c r="L265" s="50"/>
      <c r="M265" s="50"/>
      <c r="N265" s="27"/>
      <c r="O265" s="27"/>
      <c r="P265" s="27"/>
      <c r="R265" s="27"/>
      <c r="S265" s="27"/>
    </row>
    <row r="266" spans="11:19" ht="15.75" customHeight="1">
      <c r="K266" s="50"/>
      <c r="L266" s="50"/>
      <c r="M266" s="50"/>
      <c r="N266" s="27"/>
      <c r="O266" s="27"/>
      <c r="P266" s="27"/>
      <c r="R266" s="27"/>
      <c r="S266" s="27"/>
    </row>
    <row r="267" spans="11:19" ht="15.75" customHeight="1">
      <c r="K267" s="50"/>
      <c r="L267" s="50"/>
      <c r="M267" s="50"/>
      <c r="N267" s="27"/>
      <c r="O267" s="27"/>
      <c r="P267" s="27"/>
      <c r="R267" s="27"/>
      <c r="S267" s="27"/>
    </row>
    <row r="268" spans="11:19" ht="15.75" customHeight="1">
      <c r="K268" s="50"/>
      <c r="L268" s="50"/>
      <c r="M268" s="50"/>
      <c r="N268" s="27"/>
      <c r="O268" s="27"/>
      <c r="P268" s="27"/>
      <c r="R268" s="27"/>
      <c r="S268" s="27"/>
    </row>
    <row r="269" spans="11:19" ht="15.75" customHeight="1">
      <c r="K269" s="50"/>
      <c r="L269" s="50"/>
      <c r="M269" s="50"/>
      <c r="N269" s="27"/>
      <c r="O269" s="27"/>
      <c r="P269" s="27"/>
      <c r="R269" s="27"/>
      <c r="S269" s="27"/>
    </row>
    <row r="270" spans="11:19" ht="15.75" customHeight="1">
      <c r="K270" s="50"/>
      <c r="L270" s="50"/>
      <c r="M270" s="50"/>
      <c r="N270" s="27"/>
      <c r="O270" s="27"/>
      <c r="P270" s="27"/>
      <c r="R270" s="27"/>
      <c r="S270" s="27"/>
    </row>
    <row r="271" spans="11:19" ht="15.75" customHeight="1">
      <c r="K271" s="50"/>
      <c r="L271" s="50"/>
      <c r="M271" s="50"/>
      <c r="N271" s="27"/>
      <c r="O271" s="27"/>
      <c r="P271" s="27"/>
      <c r="R271" s="27"/>
      <c r="S271" s="27"/>
    </row>
    <row r="272" spans="11:19" ht="15.75" customHeight="1">
      <c r="K272" s="50"/>
      <c r="L272" s="50"/>
      <c r="M272" s="50"/>
      <c r="N272" s="27"/>
      <c r="O272" s="27"/>
      <c r="P272" s="27"/>
      <c r="R272" s="27"/>
      <c r="S272" s="27"/>
    </row>
    <row r="273" spans="11:19" ht="15.75" customHeight="1">
      <c r="K273" s="50"/>
      <c r="L273" s="50"/>
      <c r="M273" s="50"/>
      <c r="N273" s="27"/>
      <c r="O273" s="27"/>
      <c r="P273" s="27"/>
      <c r="R273" s="27"/>
      <c r="S273" s="27"/>
    </row>
    <row r="274" spans="11:19" ht="15.75" customHeight="1">
      <c r="K274" s="50"/>
      <c r="L274" s="50"/>
      <c r="M274" s="50"/>
      <c r="N274" s="27"/>
      <c r="O274" s="27"/>
      <c r="P274" s="27"/>
      <c r="R274" s="27"/>
      <c r="S274" s="27"/>
    </row>
    <row r="275" spans="11:19" ht="15.75" customHeight="1">
      <c r="K275" s="50"/>
      <c r="L275" s="50"/>
      <c r="M275" s="50"/>
      <c r="N275" s="27"/>
      <c r="O275" s="27"/>
      <c r="P275" s="27"/>
      <c r="R275" s="27"/>
      <c r="S275" s="27"/>
    </row>
    <row r="276" spans="11:19" ht="15.75" customHeight="1">
      <c r="K276" s="50"/>
      <c r="L276" s="50"/>
      <c r="M276" s="50"/>
      <c r="N276" s="27"/>
      <c r="O276" s="27"/>
      <c r="P276" s="27"/>
      <c r="R276" s="27"/>
      <c r="S276" s="27"/>
    </row>
    <row r="277" spans="11:19" ht="15.75" customHeight="1">
      <c r="K277" s="50"/>
      <c r="L277" s="50"/>
      <c r="M277" s="50"/>
      <c r="N277" s="27"/>
      <c r="O277" s="27"/>
      <c r="P277" s="27"/>
      <c r="R277" s="27"/>
      <c r="S277" s="27"/>
    </row>
    <row r="278" spans="11:19" ht="15.75" customHeight="1">
      <c r="K278" s="50"/>
      <c r="L278" s="50"/>
      <c r="M278" s="50"/>
      <c r="N278" s="27"/>
      <c r="O278" s="27"/>
      <c r="P278" s="27"/>
      <c r="R278" s="27"/>
      <c r="S278" s="27"/>
    </row>
    <row r="279" spans="11:19" ht="15.75" customHeight="1">
      <c r="K279" s="50"/>
      <c r="L279" s="50"/>
      <c r="M279" s="50"/>
      <c r="N279" s="27"/>
      <c r="O279" s="27"/>
      <c r="P279" s="27"/>
      <c r="R279" s="27"/>
      <c r="S279" s="27"/>
    </row>
    <row r="280" spans="11:19" ht="15.75" customHeight="1">
      <c r="K280" s="50"/>
      <c r="L280" s="50"/>
      <c r="M280" s="50"/>
      <c r="N280" s="27"/>
      <c r="O280" s="27"/>
      <c r="P280" s="27"/>
      <c r="R280" s="27"/>
      <c r="S280" s="27"/>
    </row>
    <row r="281" spans="11:19" ht="15.75" customHeight="1">
      <c r="K281" s="50"/>
      <c r="L281" s="50"/>
      <c r="M281" s="50"/>
      <c r="N281" s="27"/>
      <c r="O281" s="27"/>
      <c r="P281" s="27"/>
      <c r="R281" s="27"/>
      <c r="S281" s="27"/>
    </row>
    <row r="282" spans="11:19" ht="15.75" customHeight="1">
      <c r="K282" s="50"/>
      <c r="L282" s="50"/>
      <c r="M282" s="50"/>
      <c r="N282" s="27"/>
      <c r="O282" s="27"/>
      <c r="P282" s="27"/>
      <c r="R282" s="27"/>
      <c r="S282" s="27"/>
    </row>
    <row r="283" spans="11:19" ht="15.75" customHeight="1">
      <c r="K283" s="50"/>
      <c r="L283" s="50"/>
      <c r="M283" s="50"/>
      <c r="N283" s="27"/>
      <c r="O283" s="27"/>
      <c r="P283" s="27"/>
      <c r="R283" s="27"/>
      <c r="S283" s="27"/>
    </row>
    <row r="284" spans="11:19" ht="15.75" customHeight="1">
      <c r="K284" s="50"/>
      <c r="L284" s="50"/>
      <c r="M284" s="50"/>
      <c r="N284" s="27"/>
      <c r="O284" s="27"/>
      <c r="P284" s="27"/>
      <c r="R284" s="27"/>
      <c r="S284" s="27"/>
    </row>
    <row r="285" spans="11:19" ht="15.75" customHeight="1">
      <c r="K285" s="50"/>
      <c r="L285" s="50"/>
      <c r="M285" s="50"/>
      <c r="N285" s="27"/>
      <c r="O285" s="27"/>
      <c r="P285" s="27"/>
      <c r="R285" s="27"/>
      <c r="S285" s="27"/>
    </row>
    <row r="286" spans="11:19" ht="15.75" customHeight="1">
      <c r="K286" s="50"/>
      <c r="L286" s="50"/>
      <c r="M286" s="50"/>
      <c r="N286" s="27"/>
      <c r="O286" s="27"/>
      <c r="P286" s="27"/>
      <c r="R286" s="27"/>
      <c r="S286" s="27"/>
    </row>
    <row r="287" spans="11:19" ht="15.75" customHeight="1">
      <c r="K287" s="50"/>
      <c r="L287" s="50"/>
      <c r="M287" s="50"/>
      <c r="N287" s="27"/>
      <c r="O287" s="27"/>
      <c r="P287" s="27"/>
      <c r="R287" s="27"/>
      <c r="S287" s="27"/>
    </row>
    <row r="288" spans="11:19" ht="15.75" customHeight="1">
      <c r="K288" s="50"/>
      <c r="L288" s="50"/>
      <c r="M288" s="50"/>
      <c r="N288" s="27"/>
      <c r="O288" s="27"/>
      <c r="P288" s="27"/>
      <c r="R288" s="27"/>
      <c r="S288" s="27"/>
    </row>
    <row r="289" spans="11:19" ht="15.75" customHeight="1">
      <c r="K289" s="50"/>
      <c r="L289" s="50"/>
      <c r="M289" s="50"/>
      <c r="N289" s="27"/>
      <c r="O289" s="27"/>
      <c r="P289" s="27"/>
      <c r="R289" s="27"/>
      <c r="S289" s="27"/>
    </row>
    <row r="290" spans="11:19" ht="15.75" customHeight="1">
      <c r="K290" s="50"/>
      <c r="L290" s="50"/>
      <c r="M290" s="50"/>
      <c r="N290" s="27"/>
      <c r="O290" s="27"/>
      <c r="P290" s="27"/>
      <c r="R290" s="27"/>
      <c r="S290" s="27"/>
    </row>
    <row r="291" spans="11:19" ht="15.75" customHeight="1">
      <c r="K291" s="50"/>
      <c r="L291" s="50"/>
      <c r="M291" s="50"/>
      <c r="N291" s="27"/>
      <c r="O291" s="27"/>
      <c r="P291" s="27"/>
      <c r="R291" s="27"/>
      <c r="S291" s="27"/>
    </row>
    <row r="292" spans="11:19" ht="15.75" customHeight="1">
      <c r="K292" s="50"/>
      <c r="L292" s="50"/>
      <c r="M292" s="50"/>
      <c r="N292" s="27"/>
      <c r="O292" s="27"/>
      <c r="P292" s="27"/>
      <c r="R292" s="27"/>
      <c r="S292" s="27"/>
    </row>
    <row r="293" spans="11:19" ht="15.75" customHeight="1">
      <c r="K293" s="50"/>
      <c r="L293" s="50"/>
      <c r="M293" s="50"/>
      <c r="N293" s="27"/>
      <c r="O293" s="27"/>
      <c r="P293" s="27"/>
      <c r="R293" s="27"/>
      <c r="S293" s="27"/>
    </row>
    <row r="294" spans="11:19" ht="15.75" customHeight="1">
      <c r="K294" s="50"/>
      <c r="L294" s="50"/>
      <c r="M294" s="50"/>
      <c r="N294" s="27"/>
      <c r="O294" s="27"/>
      <c r="P294" s="27"/>
      <c r="R294" s="27"/>
      <c r="S294" s="27"/>
    </row>
    <row r="295" spans="11:19" ht="15.75" customHeight="1">
      <c r="K295" s="50"/>
      <c r="L295" s="50"/>
      <c r="M295" s="50"/>
      <c r="N295" s="27"/>
      <c r="O295" s="27"/>
      <c r="P295" s="27"/>
      <c r="R295" s="27"/>
      <c r="S295" s="27"/>
    </row>
    <row r="296" spans="11:19" ht="15.75" customHeight="1">
      <c r="K296" s="50"/>
      <c r="L296" s="50"/>
      <c r="M296" s="50"/>
      <c r="N296" s="27"/>
      <c r="O296" s="27"/>
      <c r="P296" s="27"/>
      <c r="R296" s="27"/>
      <c r="S296" s="27"/>
    </row>
    <row r="297" spans="11:19" ht="15.75" customHeight="1">
      <c r="K297" s="50"/>
      <c r="L297" s="50"/>
      <c r="M297" s="50"/>
      <c r="N297" s="27"/>
      <c r="O297" s="27"/>
      <c r="P297" s="27"/>
      <c r="R297" s="27"/>
      <c r="S297" s="27"/>
    </row>
    <row r="298" spans="11:19" ht="15.75" customHeight="1">
      <c r="K298" s="50"/>
      <c r="L298" s="50"/>
      <c r="M298" s="50"/>
      <c r="N298" s="27"/>
      <c r="O298" s="27"/>
      <c r="P298" s="27"/>
      <c r="R298" s="27"/>
      <c r="S298" s="27"/>
    </row>
    <row r="299" spans="11:19" ht="15.75" customHeight="1">
      <c r="K299" s="50"/>
      <c r="L299" s="50"/>
      <c r="M299" s="50"/>
      <c r="N299" s="27"/>
      <c r="O299" s="27"/>
      <c r="P299" s="27"/>
      <c r="R299" s="27"/>
      <c r="S299" s="27"/>
    </row>
    <row r="300" spans="11:19" ht="15.75" customHeight="1">
      <c r="K300" s="50"/>
      <c r="L300" s="50"/>
      <c r="M300" s="50"/>
      <c r="N300" s="27"/>
      <c r="O300" s="27"/>
      <c r="P300" s="27"/>
      <c r="R300" s="27"/>
      <c r="S300" s="27"/>
    </row>
    <row r="301" spans="11:19" ht="15.75" customHeight="1">
      <c r="K301" s="50"/>
      <c r="L301" s="50"/>
      <c r="M301" s="50"/>
      <c r="N301" s="27"/>
      <c r="O301" s="27"/>
      <c r="P301" s="27"/>
      <c r="R301" s="27"/>
      <c r="S301" s="27"/>
    </row>
    <row r="302" spans="11:19" ht="15.75" customHeight="1">
      <c r="K302" s="50"/>
      <c r="L302" s="50"/>
      <c r="M302" s="50"/>
      <c r="N302" s="27"/>
      <c r="O302" s="27"/>
      <c r="P302" s="27"/>
      <c r="R302" s="27"/>
      <c r="S302" s="27"/>
    </row>
    <row r="303" spans="11:19" ht="15.75" customHeight="1">
      <c r="K303" s="50"/>
      <c r="L303" s="50"/>
      <c r="M303" s="50"/>
      <c r="N303" s="27"/>
      <c r="O303" s="27"/>
      <c r="P303" s="27"/>
      <c r="R303" s="27"/>
      <c r="S303" s="27"/>
    </row>
    <row r="304" spans="11:19" ht="15.75" customHeight="1">
      <c r="K304" s="50"/>
      <c r="L304" s="50"/>
      <c r="M304" s="50"/>
      <c r="N304" s="27"/>
      <c r="O304" s="27"/>
      <c r="P304" s="27"/>
      <c r="R304" s="27"/>
      <c r="S304" s="27"/>
    </row>
    <row r="305" spans="11:19" ht="15.75" customHeight="1">
      <c r="K305" s="50"/>
      <c r="L305" s="50"/>
      <c r="M305" s="50"/>
      <c r="N305" s="27"/>
      <c r="O305" s="27"/>
      <c r="P305" s="27"/>
      <c r="R305" s="27"/>
      <c r="S305" s="27"/>
    </row>
    <row r="306" spans="11:19" ht="15.75" customHeight="1">
      <c r="K306" s="50"/>
      <c r="L306" s="50"/>
      <c r="M306" s="50"/>
      <c r="N306" s="27"/>
      <c r="O306" s="27"/>
      <c r="P306" s="27"/>
      <c r="R306" s="27"/>
      <c r="S306" s="27"/>
    </row>
    <row r="307" spans="11:19" ht="15.75" customHeight="1">
      <c r="K307" s="50"/>
      <c r="L307" s="50"/>
      <c r="M307" s="50"/>
      <c r="N307" s="27"/>
      <c r="O307" s="27"/>
      <c r="P307" s="27"/>
      <c r="R307" s="27"/>
      <c r="S307" s="27"/>
    </row>
    <row r="308" spans="11:19" ht="15.75" customHeight="1">
      <c r="K308" s="50"/>
      <c r="L308" s="50"/>
      <c r="M308" s="50"/>
      <c r="N308" s="27"/>
      <c r="O308" s="27"/>
      <c r="P308" s="27"/>
      <c r="R308" s="27"/>
      <c r="S308" s="27"/>
    </row>
    <row r="309" spans="11:19" ht="15.75" customHeight="1">
      <c r="K309" s="50"/>
      <c r="L309" s="50"/>
      <c r="M309" s="50"/>
      <c r="N309" s="27"/>
      <c r="O309" s="27"/>
      <c r="P309" s="27"/>
      <c r="R309" s="27"/>
      <c r="S309" s="27"/>
    </row>
    <row r="310" spans="11:19" ht="15.75" customHeight="1">
      <c r="K310" s="50"/>
      <c r="L310" s="50"/>
      <c r="M310" s="50"/>
      <c r="N310" s="27"/>
      <c r="O310" s="27"/>
      <c r="P310" s="27"/>
      <c r="R310" s="27"/>
      <c r="S310" s="27"/>
    </row>
    <row r="311" spans="11:19" ht="15.75" customHeight="1">
      <c r="K311" s="50"/>
      <c r="L311" s="50"/>
      <c r="M311" s="50"/>
      <c r="N311" s="27"/>
      <c r="O311" s="27"/>
      <c r="P311" s="27"/>
      <c r="R311" s="27"/>
      <c r="S311" s="27"/>
    </row>
    <row r="312" spans="11:19" ht="15.75" customHeight="1">
      <c r="K312" s="50"/>
      <c r="L312" s="50"/>
      <c r="M312" s="50"/>
      <c r="N312" s="27"/>
      <c r="O312" s="27"/>
      <c r="P312" s="27"/>
      <c r="R312" s="27"/>
      <c r="S312" s="27"/>
    </row>
    <row r="313" spans="11:19" ht="15.75" customHeight="1">
      <c r="K313" s="50"/>
      <c r="L313" s="50"/>
      <c r="M313" s="50"/>
      <c r="N313" s="27"/>
      <c r="O313" s="27"/>
      <c r="P313" s="27"/>
      <c r="R313" s="27"/>
      <c r="S313" s="27"/>
    </row>
    <row r="314" spans="11:19" ht="15.75" customHeight="1">
      <c r="K314" s="50"/>
      <c r="L314" s="50"/>
      <c r="M314" s="50"/>
      <c r="N314" s="27"/>
      <c r="O314" s="27"/>
      <c r="P314" s="27"/>
      <c r="R314" s="27"/>
      <c r="S314" s="27"/>
    </row>
    <row r="315" spans="11:19" ht="15.75" customHeight="1">
      <c r="K315" s="50"/>
      <c r="L315" s="50"/>
      <c r="M315" s="50"/>
      <c r="N315" s="27"/>
      <c r="O315" s="27"/>
      <c r="P315" s="27"/>
      <c r="R315" s="27"/>
      <c r="S315" s="27"/>
    </row>
    <row r="316" spans="11:19" ht="15.75" customHeight="1">
      <c r="K316" s="50"/>
      <c r="L316" s="50"/>
      <c r="M316" s="50"/>
      <c r="N316" s="27"/>
      <c r="O316" s="27"/>
      <c r="P316" s="27"/>
      <c r="R316" s="27"/>
      <c r="S316" s="27"/>
    </row>
    <row r="317" spans="11:19" ht="15.75" customHeight="1">
      <c r="K317" s="50"/>
      <c r="L317" s="50"/>
      <c r="M317" s="50"/>
      <c r="N317" s="27"/>
      <c r="O317" s="27"/>
      <c r="P317" s="27"/>
      <c r="R317" s="27"/>
      <c r="S317" s="27"/>
    </row>
    <row r="318" spans="11:19" ht="15.75" customHeight="1">
      <c r="K318" s="50"/>
      <c r="L318" s="50"/>
      <c r="M318" s="50"/>
      <c r="N318" s="27"/>
      <c r="O318" s="27"/>
      <c r="P318" s="27"/>
      <c r="R318" s="27"/>
      <c r="S318" s="27"/>
    </row>
    <row r="319" spans="11:19" ht="15.75" customHeight="1">
      <c r="K319" s="50"/>
      <c r="L319" s="50"/>
      <c r="M319" s="50"/>
      <c r="N319" s="27"/>
      <c r="O319" s="27"/>
      <c r="P319" s="27"/>
      <c r="R319" s="27"/>
      <c r="S319" s="27"/>
    </row>
    <row r="320" spans="11:19" ht="15.75" customHeight="1">
      <c r="K320" s="50"/>
      <c r="L320" s="50"/>
      <c r="M320" s="50"/>
      <c r="N320" s="27"/>
      <c r="O320" s="27"/>
      <c r="P320" s="27"/>
      <c r="R320" s="27"/>
      <c r="S320" s="27"/>
    </row>
    <row r="321" spans="11:19" ht="15.75" customHeight="1">
      <c r="K321" s="50"/>
      <c r="L321" s="50"/>
      <c r="M321" s="50"/>
      <c r="N321" s="27"/>
      <c r="O321" s="27"/>
      <c r="P321" s="27"/>
      <c r="R321" s="27"/>
      <c r="S321" s="27"/>
    </row>
    <row r="322" spans="11:19" ht="15.75" customHeight="1">
      <c r="K322" s="50"/>
      <c r="L322" s="50"/>
      <c r="M322" s="50"/>
      <c r="N322" s="27"/>
      <c r="O322" s="27"/>
      <c r="P322" s="27"/>
      <c r="R322" s="27"/>
      <c r="S322" s="27"/>
    </row>
    <row r="323" spans="11:19" ht="15.75" customHeight="1">
      <c r="K323" s="50"/>
      <c r="L323" s="50"/>
      <c r="M323" s="50"/>
      <c r="N323" s="27"/>
      <c r="O323" s="27"/>
      <c r="P323" s="27"/>
      <c r="R323" s="27"/>
      <c r="S323" s="27"/>
    </row>
    <row r="324" spans="11:19" ht="15.75" customHeight="1">
      <c r="K324" s="50"/>
      <c r="L324" s="50"/>
      <c r="M324" s="50"/>
      <c r="N324" s="27"/>
      <c r="O324" s="27"/>
      <c r="P324" s="27"/>
      <c r="R324" s="27"/>
      <c r="S324" s="27"/>
    </row>
    <row r="325" spans="11:19" ht="15.75" customHeight="1">
      <c r="K325" s="50"/>
      <c r="L325" s="50"/>
      <c r="M325" s="50"/>
      <c r="N325" s="27"/>
      <c r="O325" s="27"/>
      <c r="P325" s="27"/>
      <c r="R325" s="27"/>
      <c r="S325" s="27"/>
    </row>
    <row r="326" spans="11:19" ht="15.75" customHeight="1">
      <c r="K326" s="50"/>
      <c r="L326" s="50"/>
      <c r="M326" s="50"/>
      <c r="N326" s="27"/>
      <c r="O326" s="27"/>
      <c r="P326" s="27"/>
      <c r="R326" s="27"/>
      <c r="S326" s="27"/>
    </row>
    <row r="327" spans="11:19" ht="15.75" customHeight="1">
      <c r="K327" s="50"/>
      <c r="L327" s="50"/>
      <c r="M327" s="50"/>
      <c r="N327" s="27"/>
      <c r="O327" s="27"/>
      <c r="P327" s="27"/>
      <c r="R327" s="27"/>
      <c r="S327" s="27"/>
    </row>
    <row r="328" spans="11:19" ht="15.75" customHeight="1">
      <c r="K328" s="50"/>
      <c r="L328" s="50"/>
      <c r="M328" s="50"/>
      <c r="N328" s="27"/>
      <c r="O328" s="27"/>
      <c r="P328" s="27"/>
      <c r="R328" s="27"/>
      <c r="S328" s="27"/>
    </row>
    <row r="329" spans="11:19" ht="15.75" customHeight="1">
      <c r="K329" s="50"/>
      <c r="L329" s="50"/>
      <c r="M329" s="50"/>
      <c r="N329" s="27"/>
      <c r="O329" s="27"/>
      <c r="P329" s="27"/>
      <c r="R329" s="27"/>
      <c r="S329" s="27"/>
    </row>
    <row r="330" spans="11:19" ht="15.75" customHeight="1">
      <c r="K330" s="50"/>
      <c r="L330" s="50"/>
      <c r="M330" s="50"/>
      <c r="N330" s="27"/>
      <c r="O330" s="27"/>
      <c r="P330" s="27"/>
      <c r="R330" s="27"/>
      <c r="S330" s="27"/>
    </row>
    <row r="331" spans="11:19" ht="15.75" customHeight="1">
      <c r="K331" s="50"/>
      <c r="L331" s="50"/>
      <c r="M331" s="50"/>
      <c r="N331" s="27"/>
      <c r="O331" s="27"/>
      <c r="P331" s="27"/>
      <c r="R331" s="27"/>
      <c r="S331" s="27"/>
    </row>
    <row r="332" spans="11:19" ht="15.75" customHeight="1">
      <c r="K332" s="50"/>
      <c r="L332" s="50"/>
      <c r="M332" s="50"/>
      <c r="N332" s="27"/>
      <c r="O332" s="27"/>
      <c r="P332" s="27"/>
      <c r="R332" s="27"/>
      <c r="S332" s="27"/>
    </row>
    <row r="333" spans="11:19" ht="15.75" customHeight="1">
      <c r="K333" s="50"/>
      <c r="L333" s="50"/>
      <c r="M333" s="50"/>
      <c r="N333" s="27"/>
      <c r="O333" s="27"/>
      <c r="P333" s="27"/>
      <c r="R333" s="27"/>
      <c r="S333" s="27"/>
    </row>
    <row r="334" spans="11:19" ht="15.75" customHeight="1">
      <c r="K334" s="50"/>
      <c r="L334" s="50"/>
      <c r="M334" s="50"/>
      <c r="N334" s="27"/>
      <c r="O334" s="27"/>
      <c r="P334" s="27"/>
      <c r="R334" s="27"/>
      <c r="S334" s="27"/>
    </row>
    <row r="335" spans="11:19" ht="15.75" customHeight="1">
      <c r="K335" s="50"/>
      <c r="L335" s="50"/>
      <c r="M335" s="50"/>
      <c r="N335" s="27"/>
      <c r="O335" s="27"/>
      <c r="P335" s="27"/>
      <c r="R335" s="27"/>
      <c r="S335" s="27"/>
    </row>
    <row r="336" spans="11:19" ht="15.75" customHeight="1">
      <c r="K336" s="50"/>
      <c r="L336" s="50"/>
      <c r="M336" s="50"/>
      <c r="N336" s="27"/>
      <c r="O336" s="27"/>
      <c r="P336" s="27"/>
      <c r="R336" s="27"/>
      <c r="S336" s="27"/>
    </row>
    <row r="337" spans="11:19" ht="15.75" customHeight="1">
      <c r="K337" s="50"/>
      <c r="L337" s="50"/>
      <c r="M337" s="50"/>
      <c r="N337" s="27"/>
      <c r="O337" s="27"/>
      <c r="P337" s="27"/>
      <c r="R337" s="27"/>
      <c r="S337" s="27"/>
    </row>
    <row r="338" spans="11:19" ht="15.75" customHeight="1">
      <c r="K338" s="50"/>
      <c r="L338" s="50"/>
      <c r="M338" s="50"/>
      <c r="N338" s="27"/>
      <c r="O338" s="27"/>
      <c r="P338" s="27"/>
      <c r="R338" s="27"/>
      <c r="S338" s="27"/>
    </row>
    <row r="339" spans="11:19" ht="15.75" customHeight="1">
      <c r="K339" s="50"/>
      <c r="L339" s="50"/>
      <c r="M339" s="50"/>
      <c r="N339" s="27"/>
      <c r="O339" s="27"/>
      <c r="P339" s="27"/>
      <c r="R339" s="27"/>
      <c r="S339" s="27"/>
    </row>
    <row r="340" spans="11:19" ht="15.75" customHeight="1">
      <c r="K340" s="50"/>
      <c r="L340" s="50"/>
      <c r="M340" s="50"/>
      <c r="N340" s="27"/>
      <c r="O340" s="27"/>
      <c r="P340" s="27"/>
      <c r="R340" s="27"/>
      <c r="S340" s="27"/>
    </row>
    <row r="341" spans="11:19" ht="15.75" customHeight="1">
      <c r="K341" s="50"/>
      <c r="L341" s="50"/>
      <c r="M341" s="50"/>
      <c r="N341" s="27"/>
      <c r="O341" s="27"/>
      <c r="P341" s="27"/>
      <c r="R341" s="27"/>
      <c r="S341" s="27"/>
    </row>
    <row r="342" spans="11:19" ht="15.75" customHeight="1">
      <c r="K342" s="50"/>
      <c r="L342" s="50"/>
      <c r="M342" s="50"/>
      <c r="N342" s="27"/>
      <c r="O342" s="27"/>
      <c r="P342" s="27"/>
      <c r="R342" s="27"/>
      <c r="S342" s="27"/>
    </row>
    <row r="343" spans="11:19" ht="15.75" customHeight="1">
      <c r="K343" s="50"/>
      <c r="L343" s="50"/>
      <c r="M343" s="50"/>
      <c r="N343" s="27"/>
      <c r="O343" s="27"/>
      <c r="P343" s="27"/>
      <c r="R343" s="27"/>
      <c r="S343" s="27"/>
    </row>
    <row r="344" spans="11:19" ht="15.75" customHeight="1">
      <c r="K344" s="50"/>
      <c r="L344" s="50"/>
      <c r="M344" s="50"/>
      <c r="N344" s="27"/>
      <c r="O344" s="27"/>
      <c r="P344" s="27"/>
      <c r="R344" s="27"/>
      <c r="S344" s="27"/>
    </row>
    <row r="345" spans="11:19" ht="15.75" customHeight="1">
      <c r="K345" s="50"/>
      <c r="L345" s="50"/>
      <c r="M345" s="50"/>
      <c r="N345" s="27"/>
      <c r="O345" s="27"/>
      <c r="P345" s="27"/>
      <c r="R345" s="27"/>
      <c r="S345" s="27"/>
    </row>
    <row r="346" spans="11:19" ht="15.75" customHeight="1">
      <c r="K346" s="50"/>
      <c r="L346" s="50"/>
      <c r="M346" s="50"/>
      <c r="N346" s="27"/>
      <c r="O346" s="27"/>
      <c r="P346" s="27"/>
      <c r="R346" s="27"/>
      <c r="S346" s="27"/>
    </row>
    <row r="347" spans="11:19" ht="15.75" customHeight="1">
      <c r="K347" s="50"/>
      <c r="L347" s="50"/>
      <c r="M347" s="50"/>
      <c r="N347" s="27"/>
      <c r="O347" s="27"/>
      <c r="P347" s="27"/>
      <c r="R347" s="27"/>
      <c r="S347" s="27"/>
    </row>
    <row r="348" spans="11:19" ht="15.75" customHeight="1">
      <c r="K348" s="50"/>
      <c r="L348" s="50"/>
      <c r="M348" s="50"/>
      <c r="N348" s="27"/>
      <c r="O348" s="27"/>
      <c r="P348" s="27"/>
      <c r="R348" s="27"/>
      <c r="S348" s="27"/>
    </row>
    <row r="349" spans="11:19" ht="15.75" customHeight="1">
      <c r="K349" s="50"/>
      <c r="L349" s="50"/>
      <c r="M349" s="50"/>
      <c r="N349" s="27"/>
      <c r="O349" s="27"/>
      <c r="P349" s="27"/>
      <c r="R349" s="27"/>
      <c r="S349" s="27"/>
    </row>
    <row r="350" spans="11:19" ht="15.75" customHeight="1">
      <c r="K350" s="50"/>
      <c r="L350" s="50"/>
      <c r="M350" s="50"/>
      <c r="N350" s="27"/>
      <c r="O350" s="27"/>
      <c r="P350" s="27"/>
      <c r="R350" s="27"/>
      <c r="S350" s="27"/>
    </row>
    <row r="351" spans="11:19" ht="15.75" customHeight="1">
      <c r="K351" s="50"/>
      <c r="L351" s="50"/>
      <c r="M351" s="50"/>
      <c r="N351" s="27"/>
      <c r="O351" s="27"/>
      <c r="P351" s="27"/>
      <c r="R351" s="27"/>
      <c r="S351" s="27"/>
    </row>
    <row r="352" spans="11:19" ht="15.75" customHeight="1">
      <c r="K352" s="50"/>
      <c r="L352" s="50"/>
      <c r="M352" s="50"/>
      <c r="N352" s="27"/>
      <c r="O352" s="27"/>
      <c r="P352" s="27"/>
      <c r="R352" s="27"/>
      <c r="S352" s="27"/>
    </row>
    <row r="353" spans="11:19" ht="15.75" customHeight="1">
      <c r="K353" s="50"/>
      <c r="L353" s="50"/>
      <c r="M353" s="50"/>
      <c r="N353" s="27"/>
      <c r="O353" s="27"/>
      <c r="P353" s="27"/>
      <c r="R353" s="27"/>
      <c r="S353" s="27"/>
    </row>
    <row r="354" spans="11:19" ht="15.75" customHeight="1">
      <c r="K354" s="50"/>
      <c r="L354" s="50"/>
      <c r="M354" s="50"/>
      <c r="N354" s="27"/>
      <c r="O354" s="27"/>
      <c r="P354" s="27"/>
      <c r="R354" s="27"/>
      <c r="S354" s="27"/>
    </row>
    <row r="355" spans="11:19" ht="15.75" customHeight="1">
      <c r="K355" s="50"/>
      <c r="L355" s="50"/>
      <c r="M355" s="50"/>
      <c r="N355" s="27"/>
      <c r="O355" s="27"/>
      <c r="P355" s="27"/>
      <c r="R355" s="27"/>
      <c r="S355" s="27"/>
    </row>
    <row r="356" spans="11:19" ht="15.75" customHeight="1">
      <c r="K356" s="50"/>
      <c r="L356" s="50"/>
      <c r="M356" s="50"/>
      <c r="N356" s="27"/>
      <c r="O356" s="27"/>
      <c r="P356" s="27"/>
      <c r="R356" s="27"/>
      <c r="S356" s="27"/>
    </row>
    <row r="357" spans="11:19" ht="15.75" customHeight="1">
      <c r="K357" s="50"/>
      <c r="L357" s="50"/>
      <c r="M357" s="50"/>
      <c r="N357" s="27"/>
      <c r="O357" s="27"/>
      <c r="P357" s="27"/>
      <c r="R357" s="27"/>
      <c r="S357" s="27"/>
    </row>
    <row r="358" spans="11:19" ht="15.75" customHeight="1">
      <c r="K358" s="50"/>
      <c r="L358" s="50"/>
      <c r="M358" s="50"/>
      <c r="N358" s="27"/>
      <c r="O358" s="27"/>
      <c r="P358" s="27"/>
      <c r="R358" s="27"/>
      <c r="S358" s="27"/>
    </row>
    <row r="359" spans="11:19" ht="15.75" customHeight="1">
      <c r="K359" s="50"/>
      <c r="L359" s="50"/>
      <c r="M359" s="50"/>
      <c r="N359" s="27"/>
      <c r="O359" s="27"/>
      <c r="P359" s="27"/>
      <c r="R359" s="27"/>
      <c r="S359" s="27"/>
    </row>
    <row r="360" spans="11:19" ht="15.75" customHeight="1">
      <c r="K360" s="50"/>
      <c r="L360" s="50"/>
      <c r="M360" s="50"/>
      <c r="N360" s="27"/>
      <c r="O360" s="27"/>
      <c r="P360" s="27"/>
      <c r="R360" s="27"/>
      <c r="S360" s="27"/>
    </row>
    <row r="361" spans="11:19" ht="15.75" customHeight="1">
      <c r="K361" s="50"/>
      <c r="L361" s="50"/>
      <c r="M361" s="50"/>
      <c r="N361" s="27"/>
      <c r="O361" s="27"/>
      <c r="P361" s="27"/>
      <c r="R361" s="27"/>
      <c r="S361" s="27"/>
    </row>
    <row r="362" spans="11:19" ht="15.75" customHeight="1">
      <c r="K362" s="50"/>
      <c r="L362" s="50"/>
      <c r="M362" s="50"/>
      <c r="N362" s="27"/>
      <c r="O362" s="27"/>
      <c r="P362" s="27"/>
      <c r="R362" s="27"/>
      <c r="S362" s="27"/>
    </row>
    <row r="363" spans="11:19" ht="15.75" customHeight="1">
      <c r="K363" s="50"/>
      <c r="L363" s="50"/>
      <c r="M363" s="50"/>
      <c r="N363" s="27"/>
      <c r="O363" s="27"/>
      <c r="P363" s="27"/>
      <c r="R363" s="27"/>
      <c r="S363" s="27"/>
    </row>
    <row r="364" spans="11:19" ht="15.75" customHeight="1">
      <c r="K364" s="50"/>
      <c r="L364" s="50"/>
      <c r="M364" s="50"/>
      <c r="N364" s="27"/>
      <c r="O364" s="27"/>
      <c r="P364" s="27"/>
      <c r="R364" s="27"/>
      <c r="S364" s="27"/>
    </row>
    <row r="365" spans="11:19" ht="15.75" customHeight="1">
      <c r="K365" s="50"/>
      <c r="L365" s="50"/>
      <c r="M365" s="50"/>
      <c r="N365" s="27"/>
      <c r="O365" s="27"/>
      <c r="P365" s="27"/>
      <c r="R365" s="27"/>
      <c r="S365" s="27"/>
    </row>
    <row r="366" spans="11:19" ht="15.75" customHeight="1">
      <c r="K366" s="50"/>
      <c r="L366" s="50"/>
      <c r="M366" s="50"/>
      <c r="N366" s="27"/>
      <c r="O366" s="27"/>
      <c r="P366" s="27"/>
      <c r="R366" s="27"/>
      <c r="S366" s="27"/>
    </row>
    <row r="367" spans="11:19" ht="15.75" customHeight="1">
      <c r="K367" s="50"/>
      <c r="L367" s="50"/>
      <c r="M367" s="50"/>
      <c r="N367" s="27"/>
      <c r="O367" s="27"/>
      <c r="P367" s="27"/>
      <c r="R367" s="27"/>
      <c r="S367" s="27"/>
    </row>
    <row r="368" spans="11:19" ht="15.75" customHeight="1">
      <c r="K368" s="50"/>
      <c r="L368" s="50"/>
      <c r="M368" s="50"/>
      <c r="N368" s="27"/>
      <c r="O368" s="27"/>
      <c r="P368" s="27"/>
      <c r="R368" s="27"/>
      <c r="S368" s="27"/>
    </row>
    <row r="369" spans="11:19" ht="15.75" customHeight="1">
      <c r="K369" s="50"/>
      <c r="L369" s="50"/>
      <c r="M369" s="50"/>
      <c r="N369" s="27"/>
      <c r="O369" s="27"/>
      <c r="P369" s="27"/>
      <c r="R369" s="27"/>
      <c r="S369" s="27"/>
    </row>
    <row r="370" spans="11:19" ht="15.75" customHeight="1">
      <c r="K370" s="50"/>
      <c r="L370" s="50"/>
      <c r="M370" s="50"/>
      <c r="N370" s="27"/>
      <c r="O370" s="27"/>
      <c r="P370" s="27"/>
      <c r="R370" s="27"/>
      <c r="S370" s="27"/>
    </row>
    <row r="371" spans="11:19" ht="15.75" customHeight="1">
      <c r="K371" s="50"/>
      <c r="L371" s="50"/>
      <c r="M371" s="50"/>
      <c r="N371" s="27"/>
      <c r="O371" s="27"/>
      <c r="P371" s="27"/>
      <c r="R371" s="27"/>
      <c r="S371" s="27"/>
    </row>
    <row r="372" spans="11:19" ht="15.75" customHeight="1">
      <c r="K372" s="50"/>
      <c r="L372" s="50"/>
      <c r="M372" s="50"/>
      <c r="N372" s="27"/>
      <c r="O372" s="27"/>
      <c r="P372" s="27"/>
      <c r="R372" s="27"/>
      <c r="S372" s="27"/>
    </row>
    <row r="373" spans="11:19" ht="15.75" customHeight="1">
      <c r="K373" s="50"/>
      <c r="L373" s="50"/>
      <c r="M373" s="50"/>
      <c r="N373" s="27"/>
      <c r="O373" s="27"/>
      <c r="P373" s="27"/>
      <c r="R373" s="27"/>
      <c r="S373" s="27"/>
    </row>
    <row r="374" spans="11:19" ht="15.75" customHeight="1">
      <c r="K374" s="50"/>
      <c r="L374" s="50"/>
      <c r="M374" s="50"/>
      <c r="N374" s="27"/>
      <c r="O374" s="27"/>
      <c r="P374" s="27"/>
      <c r="R374" s="27"/>
      <c r="S374" s="27"/>
    </row>
    <row r="375" spans="11:19" ht="15.75" customHeight="1">
      <c r="K375" s="50"/>
      <c r="L375" s="50"/>
      <c r="M375" s="50"/>
      <c r="N375" s="27"/>
      <c r="O375" s="27"/>
      <c r="P375" s="27"/>
      <c r="R375" s="27"/>
      <c r="S375" s="27"/>
    </row>
    <row r="376" spans="11:19" ht="15.75" customHeight="1">
      <c r="K376" s="50"/>
      <c r="L376" s="50"/>
      <c r="M376" s="50"/>
      <c r="N376" s="27"/>
      <c r="O376" s="27"/>
      <c r="P376" s="27"/>
      <c r="R376" s="27"/>
      <c r="S376" s="27"/>
    </row>
    <row r="377" spans="11:19" ht="15.75" customHeight="1">
      <c r="K377" s="50"/>
      <c r="L377" s="50"/>
      <c r="M377" s="50"/>
      <c r="N377" s="27"/>
      <c r="O377" s="27"/>
      <c r="P377" s="27"/>
      <c r="R377" s="27"/>
      <c r="S377" s="27"/>
    </row>
    <row r="378" spans="11:19" ht="15.75" customHeight="1">
      <c r="K378" s="50"/>
      <c r="L378" s="50"/>
      <c r="M378" s="50"/>
      <c r="N378" s="27"/>
      <c r="O378" s="27"/>
      <c r="P378" s="27"/>
      <c r="R378" s="27"/>
      <c r="S378" s="27"/>
    </row>
    <row r="379" spans="11:19" ht="15.75" customHeight="1">
      <c r="K379" s="50"/>
      <c r="L379" s="50"/>
      <c r="M379" s="50"/>
      <c r="N379" s="27"/>
      <c r="O379" s="27"/>
      <c r="P379" s="27"/>
      <c r="R379" s="27"/>
      <c r="S379" s="27"/>
    </row>
    <row r="380" spans="11:19" ht="15.75" customHeight="1">
      <c r="K380" s="50"/>
      <c r="L380" s="50"/>
      <c r="M380" s="50"/>
      <c r="N380" s="27"/>
      <c r="O380" s="27"/>
      <c r="P380" s="27"/>
      <c r="R380" s="27"/>
      <c r="S380" s="27"/>
    </row>
    <row r="381" spans="11:19" ht="15.75" customHeight="1">
      <c r="K381" s="50"/>
      <c r="L381" s="50"/>
      <c r="M381" s="50"/>
      <c r="N381" s="27"/>
      <c r="O381" s="27"/>
      <c r="P381" s="27"/>
      <c r="R381" s="27"/>
      <c r="S381" s="27"/>
    </row>
    <row r="382" spans="11:19" ht="15.75" customHeight="1">
      <c r="K382" s="50"/>
      <c r="L382" s="50"/>
      <c r="M382" s="50"/>
      <c r="N382" s="27"/>
      <c r="O382" s="27"/>
      <c r="P382" s="27"/>
      <c r="R382" s="27"/>
      <c r="S382" s="27"/>
    </row>
    <row r="383" spans="11:19" ht="15.75" customHeight="1">
      <c r="K383" s="50"/>
      <c r="L383" s="50"/>
      <c r="M383" s="50"/>
      <c r="N383" s="27"/>
      <c r="O383" s="27"/>
      <c r="P383" s="27"/>
      <c r="R383" s="27"/>
      <c r="S383" s="27"/>
    </row>
    <row r="384" spans="11:19" ht="15.75" customHeight="1">
      <c r="K384" s="50"/>
      <c r="L384" s="50"/>
      <c r="M384" s="50"/>
      <c r="N384" s="27"/>
      <c r="O384" s="27"/>
      <c r="P384" s="27"/>
      <c r="R384" s="27"/>
      <c r="S384" s="27"/>
    </row>
    <row r="385" spans="11:19" ht="15.75" customHeight="1">
      <c r="K385" s="50"/>
      <c r="L385" s="50"/>
      <c r="M385" s="50"/>
      <c r="N385" s="27"/>
      <c r="O385" s="27"/>
      <c r="P385" s="27"/>
      <c r="R385" s="27"/>
      <c r="S385" s="27"/>
    </row>
    <row r="386" spans="11:19" ht="15.75" customHeight="1">
      <c r="K386" s="50"/>
      <c r="L386" s="50"/>
      <c r="M386" s="50"/>
      <c r="N386" s="27"/>
      <c r="O386" s="27"/>
      <c r="P386" s="27"/>
      <c r="R386" s="27"/>
      <c r="S386" s="27"/>
    </row>
    <row r="387" spans="11:19" ht="15.75" customHeight="1">
      <c r="K387" s="50"/>
      <c r="L387" s="50"/>
      <c r="M387" s="50"/>
      <c r="N387" s="27"/>
      <c r="O387" s="27"/>
      <c r="P387" s="27"/>
      <c r="R387" s="27"/>
      <c r="S387" s="27"/>
    </row>
    <row r="388" spans="11:19" ht="15.75" customHeight="1">
      <c r="K388" s="50"/>
      <c r="L388" s="50"/>
      <c r="M388" s="50"/>
      <c r="N388" s="27"/>
      <c r="O388" s="27"/>
      <c r="P388" s="27"/>
      <c r="R388" s="27"/>
      <c r="S388" s="27"/>
    </row>
    <row r="389" spans="11:19" ht="15.75" customHeight="1">
      <c r="K389" s="50"/>
      <c r="L389" s="50"/>
      <c r="M389" s="50"/>
      <c r="N389" s="27"/>
      <c r="O389" s="27"/>
      <c r="P389" s="27"/>
      <c r="R389" s="27"/>
      <c r="S389" s="27"/>
    </row>
    <row r="390" spans="11:19" ht="15.75" customHeight="1">
      <c r="K390" s="50"/>
      <c r="L390" s="50"/>
      <c r="M390" s="50"/>
      <c r="N390" s="27"/>
      <c r="O390" s="27"/>
      <c r="P390" s="27"/>
      <c r="R390" s="27"/>
      <c r="S390" s="27"/>
    </row>
    <row r="391" spans="11:19" ht="15.75" customHeight="1">
      <c r="K391" s="50"/>
      <c r="L391" s="50"/>
      <c r="M391" s="50"/>
      <c r="N391" s="27"/>
      <c r="O391" s="27"/>
      <c r="P391" s="27"/>
      <c r="R391" s="27"/>
      <c r="S391" s="27"/>
    </row>
    <row r="392" spans="11:19" ht="15.75" customHeight="1">
      <c r="K392" s="50"/>
      <c r="L392" s="50"/>
      <c r="M392" s="50"/>
      <c r="N392" s="27"/>
      <c r="O392" s="27"/>
      <c r="P392" s="27"/>
      <c r="R392" s="27"/>
      <c r="S392" s="27"/>
    </row>
    <row r="393" spans="11:19" ht="15.75" customHeight="1">
      <c r="K393" s="50"/>
      <c r="L393" s="50"/>
      <c r="M393" s="50"/>
      <c r="N393" s="27"/>
      <c r="O393" s="27"/>
      <c r="P393" s="27"/>
      <c r="R393" s="27"/>
      <c r="S393" s="27"/>
    </row>
    <row r="394" spans="11:19" ht="15.75" customHeight="1">
      <c r="K394" s="50"/>
      <c r="L394" s="50"/>
      <c r="M394" s="50"/>
      <c r="N394" s="27"/>
      <c r="O394" s="27"/>
      <c r="P394" s="27"/>
      <c r="R394" s="27"/>
      <c r="S394" s="27"/>
    </row>
    <row r="395" spans="11:19" ht="15.75" customHeight="1">
      <c r="K395" s="50"/>
      <c r="L395" s="50"/>
      <c r="M395" s="50"/>
      <c r="N395" s="27"/>
      <c r="O395" s="27"/>
      <c r="P395" s="27"/>
      <c r="R395" s="27"/>
      <c r="S395" s="27"/>
    </row>
    <row r="396" spans="11:19" ht="15.75" customHeight="1">
      <c r="K396" s="50"/>
      <c r="L396" s="50"/>
      <c r="M396" s="50"/>
      <c r="N396" s="27"/>
      <c r="O396" s="27"/>
      <c r="P396" s="27"/>
      <c r="R396" s="27"/>
      <c r="S396" s="27"/>
    </row>
    <row r="397" spans="11:19" ht="15.75" customHeight="1">
      <c r="K397" s="50"/>
      <c r="L397" s="50"/>
      <c r="M397" s="50"/>
      <c r="N397" s="27"/>
      <c r="O397" s="27"/>
      <c r="P397" s="27"/>
      <c r="R397" s="27"/>
      <c r="S397" s="27"/>
    </row>
    <row r="398" spans="11:19" ht="15.75" customHeight="1">
      <c r="K398" s="50"/>
      <c r="L398" s="50"/>
      <c r="M398" s="50"/>
      <c r="N398" s="27"/>
      <c r="O398" s="27"/>
      <c r="P398" s="27"/>
      <c r="R398" s="27"/>
      <c r="S398" s="27"/>
    </row>
    <row r="399" spans="11:19" ht="15.75" customHeight="1">
      <c r="K399" s="50"/>
      <c r="L399" s="50"/>
      <c r="M399" s="50"/>
      <c r="N399" s="27"/>
      <c r="O399" s="27"/>
      <c r="P399" s="27"/>
      <c r="R399" s="27"/>
      <c r="S399" s="27"/>
    </row>
    <row r="400" spans="11:19" ht="15.75" customHeight="1">
      <c r="K400" s="50"/>
      <c r="L400" s="50"/>
      <c r="M400" s="50"/>
      <c r="N400" s="27"/>
      <c r="O400" s="27"/>
      <c r="P400" s="27"/>
      <c r="R400" s="27"/>
      <c r="S400" s="27"/>
    </row>
    <row r="401" spans="11:19" ht="15.75" customHeight="1">
      <c r="K401" s="50"/>
      <c r="L401" s="50"/>
      <c r="M401" s="50"/>
      <c r="N401" s="27"/>
      <c r="O401" s="27"/>
      <c r="P401" s="27"/>
      <c r="R401" s="27"/>
      <c r="S401" s="27"/>
    </row>
    <row r="402" spans="11:19" ht="15.75" customHeight="1">
      <c r="K402" s="50"/>
      <c r="L402" s="50"/>
      <c r="M402" s="50"/>
      <c r="N402" s="27"/>
      <c r="O402" s="27"/>
      <c r="P402" s="27"/>
      <c r="R402" s="27"/>
      <c r="S402" s="27"/>
    </row>
    <row r="403" spans="11:19" ht="15.75" customHeight="1">
      <c r="K403" s="50"/>
      <c r="L403" s="50"/>
      <c r="M403" s="50"/>
      <c r="N403" s="27"/>
      <c r="O403" s="27"/>
      <c r="P403" s="27"/>
      <c r="R403" s="27"/>
      <c r="S403" s="27"/>
    </row>
    <row r="404" spans="11:19" ht="15.75" customHeight="1">
      <c r="K404" s="50"/>
      <c r="L404" s="50"/>
      <c r="M404" s="50"/>
      <c r="N404" s="27"/>
      <c r="O404" s="27"/>
      <c r="P404" s="27"/>
      <c r="R404" s="27"/>
      <c r="S404" s="27"/>
    </row>
    <row r="405" spans="11:19" ht="15.75" customHeight="1">
      <c r="K405" s="50"/>
      <c r="L405" s="50"/>
      <c r="M405" s="50"/>
      <c r="N405" s="27"/>
      <c r="O405" s="27"/>
      <c r="P405" s="27"/>
      <c r="R405" s="27"/>
      <c r="S405" s="27"/>
    </row>
    <row r="406" spans="11:19" ht="15.75" customHeight="1">
      <c r="K406" s="50"/>
      <c r="L406" s="50"/>
      <c r="M406" s="50"/>
      <c r="N406" s="27"/>
      <c r="O406" s="27"/>
      <c r="P406" s="27"/>
      <c r="R406" s="27"/>
      <c r="S406" s="27"/>
    </row>
    <row r="407" spans="11:19" ht="15.75" customHeight="1">
      <c r="K407" s="50"/>
      <c r="L407" s="50"/>
      <c r="M407" s="50"/>
      <c r="N407" s="27"/>
      <c r="O407" s="27"/>
      <c r="P407" s="27"/>
      <c r="R407" s="27"/>
      <c r="S407" s="27"/>
    </row>
    <row r="408" spans="11:19" ht="15.75" customHeight="1">
      <c r="K408" s="50"/>
      <c r="L408" s="50"/>
      <c r="M408" s="50"/>
      <c r="N408" s="27"/>
      <c r="O408" s="27"/>
      <c r="P408" s="27"/>
      <c r="R408" s="27"/>
      <c r="S408" s="27"/>
    </row>
    <row r="409" spans="11:19" ht="15.75" customHeight="1">
      <c r="K409" s="50"/>
      <c r="L409" s="50"/>
      <c r="M409" s="50"/>
      <c r="N409" s="27"/>
      <c r="O409" s="27"/>
      <c r="P409" s="27"/>
      <c r="R409" s="27"/>
      <c r="S409" s="27"/>
    </row>
    <row r="410" spans="11:19" ht="15.75" customHeight="1">
      <c r="K410" s="50"/>
      <c r="L410" s="50"/>
      <c r="M410" s="50"/>
      <c r="N410" s="27"/>
      <c r="O410" s="27"/>
      <c r="P410" s="27"/>
      <c r="R410" s="27"/>
      <c r="S410" s="27"/>
    </row>
    <row r="411" spans="11:19" ht="15.75" customHeight="1">
      <c r="K411" s="50"/>
      <c r="L411" s="50"/>
      <c r="M411" s="50"/>
      <c r="N411" s="27"/>
      <c r="O411" s="27"/>
      <c r="P411" s="27"/>
      <c r="R411" s="27"/>
      <c r="S411" s="27"/>
    </row>
    <row r="412" spans="11:19" ht="15.75" customHeight="1">
      <c r="K412" s="50"/>
      <c r="L412" s="50"/>
      <c r="M412" s="50"/>
      <c r="N412" s="27"/>
      <c r="O412" s="27"/>
      <c r="P412" s="27"/>
      <c r="R412" s="27"/>
      <c r="S412" s="27"/>
    </row>
    <row r="413" spans="11:19" ht="15.75" customHeight="1">
      <c r="K413" s="50"/>
      <c r="L413" s="50"/>
      <c r="M413" s="50"/>
      <c r="N413" s="27"/>
      <c r="O413" s="27"/>
      <c r="P413" s="27"/>
      <c r="R413" s="27"/>
      <c r="S413" s="27"/>
    </row>
    <row r="414" spans="11:19" ht="15.75" customHeight="1">
      <c r="K414" s="50"/>
      <c r="L414" s="50"/>
      <c r="M414" s="50"/>
      <c r="N414" s="27"/>
      <c r="O414" s="27"/>
      <c r="P414" s="27"/>
      <c r="R414" s="27"/>
      <c r="S414" s="27"/>
    </row>
    <row r="415" spans="11:19" ht="15.75" customHeight="1">
      <c r="K415" s="50"/>
      <c r="L415" s="50"/>
      <c r="M415" s="50"/>
      <c r="N415" s="27"/>
      <c r="O415" s="27"/>
      <c r="P415" s="27"/>
      <c r="R415" s="27"/>
      <c r="S415" s="27"/>
    </row>
    <row r="416" spans="11:19" ht="15.75" customHeight="1">
      <c r="K416" s="50"/>
      <c r="L416" s="50"/>
      <c r="M416" s="50"/>
      <c r="N416" s="27"/>
      <c r="O416" s="27"/>
      <c r="P416" s="27"/>
      <c r="R416" s="27"/>
      <c r="S416" s="27"/>
    </row>
    <row r="417" spans="11:19" ht="15.75" customHeight="1">
      <c r="K417" s="50"/>
      <c r="L417" s="50"/>
      <c r="M417" s="50"/>
      <c r="N417" s="27"/>
      <c r="O417" s="27"/>
      <c r="P417" s="27"/>
      <c r="R417" s="27"/>
      <c r="S417" s="27"/>
    </row>
    <row r="418" spans="11:19" ht="15.75" customHeight="1">
      <c r="K418" s="50"/>
      <c r="L418" s="50"/>
      <c r="M418" s="50"/>
      <c r="N418" s="27"/>
      <c r="O418" s="27"/>
      <c r="P418" s="27"/>
      <c r="R418" s="27"/>
      <c r="S418" s="27"/>
    </row>
    <row r="419" spans="11:19" ht="15.75" customHeight="1">
      <c r="K419" s="50"/>
      <c r="L419" s="50"/>
      <c r="M419" s="50"/>
      <c r="N419" s="27"/>
      <c r="O419" s="27"/>
      <c r="P419" s="27"/>
      <c r="R419" s="27"/>
      <c r="S419" s="27"/>
    </row>
    <row r="420" spans="11:19" ht="15.75" customHeight="1">
      <c r="K420" s="50"/>
      <c r="L420" s="50"/>
      <c r="M420" s="50"/>
      <c r="N420" s="27"/>
      <c r="O420" s="27"/>
      <c r="P420" s="27"/>
      <c r="R420" s="27"/>
      <c r="S420" s="27"/>
    </row>
    <row r="421" spans="11:19" ht="15.75" customHeight="1">
      <c r="K421" s="50"/>
      <c r="L421" s="50"/>
      <c r="M421" s="50"/>
      <c r="N421" s="27"/>
      <c r="O421" s="27"/>
      <c r="P421" s="27"/>
      <c r="R421" s="27"/>
      <c r="S421" s="27"/>
    </row>
    <row r="422" spans="11:19" ht="15.75" customHeight="1">
      <c r="K422" s="50"/>
      <c r="L422" s="50"/>
      <c r="M422" s="50"/>
      <c r="N422" s="27"/>
      <c r="O422" s="27"/>
      <c r="P422" s="27"/>
      <c r="R422" s="27"/>
      <c r="S422" s="27"/>
    </row>
    <row r="423" spans="11:19" ht="15.75" customHeight="1">
      <c r="K423" s="50"/>
      <c r="L423" s="50"/>
      <c r="M423" s="50"/>
      <c r="N423" s="27"/>
      <c r="O423" s="27"/>
      <c r="P423" s="27"/>
      <c r="R423" s="27"/>
      <c r="S423" s="27"/>
    </row>
    <row r="424" spans="11:19" ht="15.75" customHeight="1">
      <c r="K424" s="50"/>
      <c r="L424" s="50"/>
      <c r="M424" s="50"/>
      <c r="N424" s="27"/>
      <c r="O424" s="27"/>
      <c r="P424" s="27"/>
      <c r="R424" s="27"/>
      <c r="S424" s="27"/>
    </row>
    <row r="425" spans="11:19" ht="15.75" customHeight="1">
      <c r="K425" s="50"/>
      <c r="L425" s="50"/>
      <c r="M425" s="50"/>
      <c r="N425" s="27"/>
      <c r="O425" s="27"/>
      <c r="P425" s="27"/>
      <c r="R425" s="27"/>
      <c r="S425" s="27"/>
    </row>
    <row r="426" spans="11:19" ht="15.75" customHeight="1">
      <c r="K426" s="50"/>
      <c r="L426" s="50"/>
      <c r="M426" s="50"/>
      <c r="N426" s="27"/>
      <c r="O426" s="27"/>
      <c r="P426" s="27"/>
      <c r="R426" s="27"/>
      <c r="S426" s="27"/>
    </row>
    <row r="427" spans="11:19" ht="15.75" customHeight="1">
      <c r="K427" s="50"/>
      <c r="L427" s="50"/>
      <c r="M427" s="50"/>
      <c r="N427" s="27"/>
      <c r="O427" s="27"/>
      <c r="P427" s="27"/>
      <c r="R427" s="27"/>
      <c r="S427" s="27"/>
    </row>
    <row r="428" spans="11:19" ht="15.75" customHeight="1">
      <c r="K428" s="50"/>
      <c r="L428" s="50"/>
      <c r="M428" s="50"/>
      <c r="N428" s="27"/>
      <c r="O428" s="27"/>
      <c r="P428" s="27"/>
      <c r="R428" s="27"/>
      <c r="S428" s="27"/>
    </row>
    <row r="429" spans="11:19" ht="15.75" customHeight="1">
      <c r="K429" s="50"/>
      <c r="L429" s="50"/>
      <c r="M429" s="50"/>
      <c r="N429" s="27"/>
      <c r="O429" s="27"/>
      <c r="P429" s="27"/>
      <c r="R429" s="27"/>
      <c r="S429" s="27"/>
    </row>
    <row r="430" spans="11:19" ht="15.75" customHeight="1">
      <c r="K430" s="50"/>
      <c r="L430" s="50"/>
      <c r="M430" s="50"/>
      <c r="N430" s="27"/>
      <c r="O430" s="27"/>
      <c r="P430" s="27"/>
      <c r="R430" s="27"/>
      <c r="S430" s="27"/>
    </row>
    <row r="431" spans="11:19" ht="15.75" customHeight="1">
      <c r="K431" s="50"/>
      <c r="L431" s="50"/>
      <c r="M431" s="50"/>
      <c r="N431" s="27"/>
      <c r="O431" s="27"/>
      <c r="P431" s="27"/>
      <c r="R431" s="27"/>
      <c r="S431" s="27"/>
    </row>
    <row r="432" spans="11:19" ht="15.75" customHeight="1">
      <c r="K432" s="50"/>
      <c r="L432" s="50"/>
      <c r="M432" s="50"/>
      <c r="N432" s="27"/>
      <c r="O432" s="27"/>
      <c r="P432" s="27"/>
      <c r="R432" s="27"/>
      <c r="S432" s="27"/>
    </row>
    <row r="433" spans="11:19" ht="15.75" customHeight="1">
      <c r="K433" s="50"/>
      <c r="L433" s="50"/>
      <c r="M433" s="50"/>
      <c r="N433" s="27"/>
      <c r="O433" s="27"/>
      <c r="P433" s="27"/>
      <c r="R433" s="27"/>
      <c r="S433" s="27"/>
    </row>
    <row r="434" spans="11:19" ht="15.75" customHeight="1">
      <c r="K434" s="50"/>
      <c r="L434" s="50"/>
      <c r="M434" s="50"/>
      <c r="N434" s="27"/>
      <c r="O434" s="27"/>
      <c r="P434" s="27"/>
      <c r="R434" s="27"/>
      <c r="S434" s="27"/>
    </row>
    <row r="435" spans="11:19" ht="15.75" customHeight="1">
      <c r="K435" s="50"/>
      <c r="L435" s="50"/>
      <c r="M435" s="50"/>
      <c r="N435" s="27"/>
      <c r="O435" s="27"/>
      <c r="P435" s="27"/>
      <c r="R435" s="27"/>
      <c r="S435" s="27"/>
    </row>
    <row r="436" spans="11:19" ht="15.75" customHeight="1">
      <c r="K436" s="50"/>
      <c r="L436" s="50"/>
      <c r="M436" s="50"/>
      <c r="N436" s="27"/>
      <c r="O436" s="27"/>
      <c r="P436" s="27"/>
      <c r="R436" s="27"/>
      <c r="S436" s="27"/>
    </row>
    <row r="437" spans="11:19" ht="15.75" customHeight="1">
      <c r="K437" s="50"/>
      <c r="L437" s="50"/>
      <c r="M437" s="50"/>
      <c r="N437" s="27"/>
      <c r="O437" s="27"/>
      <c r="P437" s="27"/>
      <c r="R437" s="27"/>
      <c r="S437" s="27"/>
    </row>
    <row r="438" spans="11:19" ht="15.75" customHeight="1">
      <c r="K438" s="50"/>
      <c r="L438" s="50"/>
      <c r="M438" s="50"/>
      <c r="N438" s="27"/>
      <c r="O438" s="27"/>
      <c r="P438" s="27"/>
      <c r="R438" s="27"/>
      <c r="S438" s="27"/>
    </row>
    <row r="439" spans="11:19" ht="15.75" customHeight="1">
      <c r="K439" s="50"/>
      <c r="L439" s="50"/>
      <c r="M439" s="50"/>
      <c r="N439" s="27"/>
      <c r="O439" s="27"/>
      <c r="P439" s="27"/>
      <c r="R439" s="27"/>
      <c r="S439" s="27"/>
    </row>
    <row r="440" spans="11:19" ht="15.75" customHeight="1">
      <c r="K440" s="50"/>
      <c r="L440" s="50"/>
      <c r="M440" s="50"/>
      <c r="N440" s="27"/>
      <c r="O440" s="27"/>
      <c r="P440" s="27"/>
      <c r="R440" s="27"/>
      <c r="S440" s="27"/>
    </row>
    <row r="441" spans="11:19" ht="15.75" customHeight="1">
      <c r="K441" s="50"/>
      <c r="L441" s="50"/>
      <c r="M441" s="50"/>
      <c r="N441" s="27"/>
      <c r="O441" s="27"/>
      <c r="P441" s="27"/>
      <c r="R441" s="27"/>
      <c r="S441" s="27"/>
    </row>
    <row r="442" spans="11:19" ht="15.75" customHeight="1">
      <c r="K442" s="50"/>
      <c r="L442" s="50"/>
      <c r="M442" s="50"/>
      <c r="N442" s="27"/>
      <c r="O442" s="27"/>
      <c r="P442" s="27"/>
      <c r="R442" s="27"/>
      <c r="S442" s="27"/>
    </row>
    <row r="443" spans="11:19" ht="15.75" customHeight="1">
      <c r="K443" s="50"/>
      <c r="L443" s="50"/>
      <c r="M443" s="50"/>
      <c r="N443" s="27"/>
      <c r="O443" s="27"/>
      <c r="P443" s="27"/>
      <c r="R443" s="27"/>
      <c r="S443" s="27"/>
    </row>
    <row r="444" spans="11:19" ht="15.75" customHeight="1">
      <c r="K444" s="50"/>
      <c r="L444" s="50"/>
      <c r="M444" s="50"/>
      <c r="N444" s="27"/>
      <c r="O444" s="27"/>
      <c r="P444" s="27"/>
      <c r="R444" s="27"/>
      <c r="S444" s="27"/>
    </row>
    <row r="445" spans="11:19" ht="15.75" customHeight="1">
      <c r="K445" s="50"/>
      <c r="L445" s="50"/>
      <c r="M445" s="50"/>
      <c r="N445" s="27"/>
      <c r="O445" s="27"/>
      <c r="P445" s="27"/>
      <c r="R445" s="27"/>
      <c r="S445" s="27"/>
    </row>
    <row r="446" spans="11:19" ht="15.75" customHeight="1">
      <c r="K446" s="50"/>
      <c r="L446" s="50"/>
      <c r="M446" s="50"/>
      <c r="N446" s="27"/>
      <c r="O446" s="27"/>
      <c r="P446" s="27"/>
      <c r="R446" s="27"/>
      <c r="S446" s="27"/>
    </row>
    <row r="447" spans="11:19" ht="15.75" customHeight="1">
      <c r="K447" s="50"/>
      <c r="L447" s="50"/>
      <c r="M447" s="50"/>
      <c r="N447" s="27"/>
      <c r="O447" s="27"/>
      <c r="P447" s="27"/>
      <c r="R447" s="27"/>
      <c r="S447" s="27"/>
    </row>
    <row r="448" spans="11:19" ht="15.75" customHeight="1">
      <c r="K448" s="50"/>
      <c r="L448" s="50"/>
      <c r="M448" s="50"/>
      <c r="N448" s="27"/>
      <c r="O448" s="27"/>
      <c r="P448" s="27"/>
      <c r="R448" s="27"/>
      <c r="S448" s="27"/>
    </row>
    <row r="449" spans="11:19" ht="15.75" customHeight="1">
      <c r="K449" s="50"/>
      <c r="L449" s="50"/>
      <c r="M449" s="50"/>
      <c r="N449" s="27"/>
      <c r="O449" s="27"/>
      <c r="P449" s="27"/>
      <c r="R449" s="27"/>
      <c r="S449" s="27"/>
    </row>
    <row r="450" spans="11:19" ht="15.75" customHeight="1">
      <c r="K450" s="50"/>
      <c r="L450" s="50"/>
      <c r="M450" s="50"/>
      <c r="N450" s="27"/>
      <c r="O450" s="27"/>
      <c r="P450" s="27"/>
      <c r="R450" s="27"/>
      <c r="S450" s="27"/>
    </row>
    <row r="451" spans="11:19" ht="15.75" customHeight="1">
      <c r="L451" s="50"/>
      <c r="M451" s="50"/>
      <c r="N451" s="27"/>
      <c r="O451" s="27"/>
      <c r="P451" s="27"/>
      <c r="R451" s="27"/>
      <c r="S451" s="27"/>
    </row>
    <row r="452" spans="11:19" ht="15.75" customHeight="1">
      <c r="L452" s="50"/>
      <c r="M452" s="50"/>
      <c r="N452" s="27"/>
      <c r="O452" s="27"/>
      <c r="P452" s="27"/>
      <c r="R452" s="27"/>
      <c r="S452" s="27"/>
    </row>
    <row r="453" spans="11:19" ht="15.75" customHeight="1">
      <c r="N453" s="27"/>
      <c r="O453" s="27"/>
      <c r="P453" s="27"/>
      <c r="R453" s="27"/>
      <c r="S453" s="27"/>
    </row>
    <row r="454" spans="11:19" ht="15.75" customHeight="1">
      <c r="O454" s="27"/>
      <c r="P454" s="27"/>
      <c r="R454" s="27"/>
      <c r="S454" s="27"/>
    </row>
    <row r="455" spans="11:19" ht="15.75" customHeight="1">
      <c r="O455" s="27"/>
      <c r="P455" s="27"/>
      <c r="R455" s="27"/>
      <c r="S455" s="27"/>
    </row>
    <row r="456" spans="11:19" ht="15.75" customHeight="1">
      <c r="O456" s="27"/>
      <c r="P456" s="27"/>
      <c r="R456" s="27"/>
      <c r="S456" s="27"/>
    </row>
    <row r="457" spans="11:19" ht="15.75" customHeight="1">
      <c r="O457" s="27"/>
      <c r="P457" s="27"/>
      <c r="R457" s="27"/>
      <c r="S457" s="27"/>
    </row>
    <row r="458" spans="11:19" ht="15.75" customHeight="1">
      <c r="O458" s="27"/>
      <c r="P458" s="27"/>
      <c r="R458" s="27"/>
      <c r="S458" s="27"/>
    </row>
    <row r="459" spans="11:19" ht="15.75" customHeight="1">
      <c r="R459" s="27"/>
      <c r="S459" s="27"/>
    </row>
  </sheetData>
  <sheetProtection algorithmName="SHA-512" hashValue="2xPOSEJ/YvbVUZo4sRlLjTrhlJ4QIHPJkT/53s1ZM3DjbTgoqI7WiONQc0LNhLwz9MjGL/WtsELE8KKkfpWiBQ==" saltValue="47hNAazsoBNSYF2TJ1Wheg==" spinCount="100000" sheet="1" objects="1" scenarios="1"/>
  <mergeCells count="28">
    <mergeCell ref="P17:P18"/>
    <mergeCell ref="Q17:Q18"/>
    <mergeCell ref="H29:L29"/>
    <mergeCell ref="M22:N22"/>
    <mergeCell ref="M23:N23"/>
    <mergeCell ref="M24:N24"/>
    <mergeCell ref="M25:N25"/>
    <mergeCell ref="M26:N26"/>
    <mergeCell ref="M27:N27"/>
    <mergeCell ref="M28:N28"/>
    <mergeCell ref="M29:N29"/>
    <mergeCell ref="H22:L22"/>
    <mergeCell ref="Q7:V7"/>
    <mergeCell ref="H7:J8"/>
    <mergeCell ref="K7:P7"/>
    <mergeCell ref="H9:I10"/>
    <mergeCell ref="H19:Q20"/>
    <mergeCell ref="H11:I12"/>
    <mergeCell ref="H13:I14"/>
    <mergeCell ref="M17:M18"/>
    <mergeCell ref="N17:N18"/>
    <mergeCell ref="K17:K18"/>
    <mergeCell ref="L17:L18"/>
    <mergeCell ref="H17:H18"/>
    <mergeCell ref="I17:I18"/>
    <mergeCell ref="J17:J18"/>
    <mergeCell ref="H15:I16"/>
    <mergeCell ref="O17:O18"/>
  </mergeCells>
  <phoneticPr fontId="3" type="noConversion"/>
  <pageMargins left="1.0236220472440944" right="0.74803149606299213" top="1.1811023622047245" bottom="0" header="0.51181102362204722" footer="0"/>
  <pageSetup scale="70" orientation="landscape" r:id="rId1"/>
  <headerFooter alignWithMargins="0">
    <oddHeader xml:space="preserve">&amp;C&amp;11INSTITUTO SUPERIOR TÉCNICO — BALANÇO SOCIAL DE 2018
</oddHeader>
  </headerFooter>
  <picture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9DE0"/>
    <pageSetUpPr autoPageBreaks="0"/>
  </sheetPr>
  <dimension ref="A1:CN457"/>
  <sheetViews>
    <sheetView showGridLines="0" zoomScale="90" zoomScaleNormal="90" workbookViewId="0">
      <selection activeCell="B21" sqref="B21"/>
    </sheetView>
  </sheetViews>
  <sheetFormatPr defaultColWidth="9.109375" defaultRowHeight="15.75" customHeight="1"/>
  <cols>
    <col min="1" max="1" width="3.33203125" style="27" customWidth="1"/>
    <col min="2" max="2" width="10.6640625" style="6" customWidth="1"/>
    <col min="3" max="3" width="45.88671875" style="6" customWidth="1"/>
    <col min="4" max="5" width="18.33203125" style="6" customWidth="1"/>
    <col min="6" max="6" width="2.88671875" style="27" customWidth="1"/>
    <col min="7" max="7" width="4.33203125" style="6" customWidth="1"/>
    <col min="8" max="8" width="3.88671875" style="6" customWidth="1"/>
    <col min="9" max="92" width="9.109375" style="27"/>
    <col min="93" max="16384" width="9.109375" style="6"/>
  </cols>
  <sheetData>
    <row r="1" spans="2:92" ht="15.75" customHeight="1">
      <c r="B1" s="27"/>
      <c r="C1" s="27"/>
      <c r="D1" s="27"/>
      <c r="E1" s="27"/>
      <c r="G1" s="27"/>
      <c r="H1" s="27"/>
      <c r="CK1" s="6"/>
      <c r="CL1" s="6"/>
      <c r="CM1" s="6"/>
      <c r="CN1" s="6"/>
    </row>
    <row r="2" spans="2:92" ht="15.75" customHeight="1">
      <c r="B2" s="184" t="s">
        <v>341</v>
      </c>
      <c r="C2" s="184" t="s">
        <v>132</v>
      </c>
      <c r="D2" s="184"/>
      <c r="E2" s="184"/>
      <c r="G2" s="27"/>
      <c r="H2" s="27"/>
      <c r="CK2" s="6"/>
      <c r="CL2" s="6"/>
      <c r="CM2" s="6"/>
      <c r="CN2" s="6"/>
    </row>
    <row r="3" spans="2:92" ht="15.75" customHeight="1">
      <c r="B3" s="219"/>
      <c r="C3" s="219"/>
      <c r="D3" s="219"/>
      <c r="E3" s="219"/>
      <c r="G3" s="27"/>
      <c r="H3" s="27"/>
      <c r="CK3" s="6"/>
      <c r="CL3" s="6"/>
      <c r="CM3" s="6"/>
      <c r="CN3" s="6"/>
    </row>
    <row r="4" spans="2:92" ht="27" customHeight="1">
      <c r="B4" s="591" t="s">
        <v>319</v>
      </c>
      <c r="C4" s="591"/>
      <c r="D4" s="591"/>
      <c r="E4" s="591"/>
      <c r="G4" s="27"/>
      <c r="H4" s="27"/>
      <c r="CK4" s="6"/>
      <c r="CL4" s="6"/>
      <c r="CM4" s="6"/>
      <c r="CN4" s="6"/>
    </row>
    <row r="5" spans="2:92" ht="15.75" customHeight="1">
      <c r="B5" s="27"/>
      <c r="C5" s="27"/>
      <c r="D5" s="27"/>
      <c r="E5" s="27"/>
      <c r="G5" s="27"/>
      <c r="H5" s="27"/>
      <c r="CK5" s="6"/>
      <c r="CL5" s="6"/>
      <c r="CM5" s="6"/>
      <c r="CN5" s="6"/>
    </row>
    <row r="6" spans="2:92" ht="15.75" customHeight="1">
      <c r="B6" s="624" t="s">
        <v>321</v>
      </c>
      <c r="C6" s="626"/>
      <c r="D6" s="682" t="s">
        <v>323</v>
      </c>
      <c r="E6" s="682" t="s">
        <v>324</v>
      </c>
      <c r="G6" s="27"/>
      <c r="H6" s="27"/>
      <c r="CK6" s="6"/>
      <c r="CL6" s="6"/>
      <c r="CM6" s="6"/>
      <c r="CN6" s="6"/>
    </row>
    <row r="7" spans="2:92" ht="20.100000000000001" customHeight="1">
      <c r="B7" s="373" t="s">
        <v>320</v>
      </c>
      <c r="C7" s="375" t="s">
        <v>322</v>
      </c>
      <c r="D7" s="683"/>
      <c r="E7" s="683"/>
      <c r="G7" s="27"/>
      <c r="H7" s="27"/>
      <c r="CK7" s="6"/>
      <c r="CL7" s="6"/>
      <c r="CM7" s="6"/>
      <c r="CN7" s="6"/>
    </row>
    <row r="8" spans="2:92" ht="20.100000000000001" customHeight="1">
      <c r="B8" s="231"/>
      <c r="C8" s="213"/>
      <c r="D8" s="213">
        <v>0</v>
      </c>
      <c r="E8" s="213">
        <v>0</v>
      </c>
      <c r="G8" s="27"/>
      <c r="H8" s="27"/>
      <c r="CK8" s="6"/>
      <c r="CL8" s="6"/>
      <c r="CM8" s="6"/>
      <c r="CN8" s="6"/>
    </row>
    <row r="9" spans="2:92" ht="20.100000000000001" customHeight="1">
      <c r="B9" s="231"/>
      <c r="C9" s="213"/>
      <c r="D9" s="213">
        <v>0</v>
      </c>
      <c r="E9" s="213">
        <v>0</v>
      </c>
      <c r="G9" s="27"/>
      <c r="H9" s="27"/>
      <c r="CK9" s="6"/>
      <c r="CL9" s="6"/>
      <c r="CM9" s="6"/>
      <c r="CN9" s="6"/>
    </row>
    <row r="10" spans="2:92" ht="20.100000000000001" customHeight="1">
      <c r="B10" s="231"/>
      <c r="C10" s="213"/>
      <c r="D10" s="213">
        <v>0</v>
      </c>
      <c r="E10" s="213">
        <v>0</v>
      </c>
      <c r="G10" s="27"/>
      <c r="H10" s="27"/>
      <c r="CK10" s="6"/>
      <c r="CL10" s="6"/>
      <c r="CM10" s="6"/>
      <c r="CN10" s="6"/>
    </row>
    <row r="11" spans="2:92" ht="20.100000000000001" customHeight="1">
      <c r="B11" s="231"/>
      <c r="C11" s="213"/>
      <c r="D11" s="213">
        <v>0</v>
      </c>
      <c r="E11" s="213">
        <v>0</v>
      </c>
      <c r="G11" s="27"/>
      <c r="H11" s="27"/>
      <c r="CK11" s="6"/>
      <c r="CL11" s="6"/>
      <c r="CM11" s="6"/>
      <c r="CN11" s="6"/>
    </row>
    <row r="12" spans="2:92" ht="20.100000000000001" customHeight="1">
      <c r="B12" s="231"/>
      <c r="C12" s="213"/>
      <c r="D12" s="213">
        <v>0</v>
      </c>
      <c r="E12" s="213">
        <v>0</v>
      </c>
      <c r="G12" s="27"/>
      <c r="H12" s="27"/>
      <c r="CK12" s="6"/>
      <c r="CL12" s="6"/>
      <c r="CM12" s="6"/>
      <c r="CN12" s="6"/>
    </row>
    <row r="13" spans="2:92" ht="20.100000000000001" customHeight="1">
      <c r="B13" s="231"/>
      <c r="C13" s="213"/>
      <c r="D13" s="213">
        <v>0</v>
      </c>
      <c r="E13" s="213">
        <v>0</v>
      </c>
      <c r="G13" s="27"/>
      <c r="H13" s="27"/>
      <c r="CK13" s="6"/>
      <c r="CL13" s="6"/>
      <c r="CM13" s="6"/>
      <c r="CN13" s="6"/>
    </row>
    <row r="14" spans="2:92" ht="20.100000000000001" customHeight="1">
      <c r="B14" s="231"/>
      <c r="C14" s="213"/>
      <c r="D14" s="213">
        <v>0</v>
      </c>
      <c r="E14" s="213">
        <v>0</v>
      </c>
      <c r="G14" s="27"/>
      <c r="H14" s="27"/>
      <c r="CK14" s="6"/>
      <c r="CL14" s="6"/>
      <c r="CM14" s="6"/>
      <c r="CN14" s="6"/>
    </row>
    <row r="15" spans="2:92" ht="20.100000000000001" customHeight="1">
      <c r="B15" s="231"/>
      <c r="C15" s="213"/>
      <c r="D15" s="213">
        <v>0</v>
      </c>
      <c r="E15" s="213">
        <v>0</v>
      </c>
      <c r="G15" s="27"/>
      <c r="H15" s="27"/>
      <c r="CK15" s="6"/>
      <c r="CL15" s="6"/>
      <c r="CM15" s="6"/>
      <c r="CN15" s="6"/>
    </row>
    <row r="16" spans="2:92" ht="20.100000000000001" customHeight="1">
      <c r="B16" s="231"/>
      <c r="C16" s="213"/>
      <c r="D16" s="213">
        <v>0</v>
      </c>
      <c r="E16" s="213">
        <v>0</v>
      </c>
      <c r="G16" s="27"/>
      <c r="H16" s="27"/>
      <c r="CK16" s="6"/>
      <c r="CL16" s="6"/>
      <c r="CM16" s="6"/>
      <c r="CN16" s="6"/>
    </row>
    <row r="17" spans="2:92" ht="20.100000000000001" customHeight="1">
      <c r="B17" s="231"/>
      <c r="C17" s="213"/>
      <c r="D17" s="213">
        <v>0</v>
      </c>
      <c r="E17" s="213">
        <v>0</v>
      </c>
      <c r="G17" s="27"/>
      <c r="H17" s="27"/>
      <c r="CK17" s="6"/>
      <c r="CL17" s="6"/>
      <c r="CM17" s="6"/>
      <c r="CN17" s="6"/>
    </row>
    <row r="18" spans="2:92" ht="20.100000000000001" customHeight="1">
      <c r="B18" s="231"/>
      <c r="C18" s="213"/>
      <c r="D18" s="213">
        <v>0</v>
      </c>
      <c r="E18" s="213">
        <v>0</v>
      </c>
      <c r="G18" s="27"/>
      <c r="H18" s="27"/>
      <c r="CK18" s="6"/>
      <c r="CL18" s="6"/>
      <c r="CM18" s="6"/>
      <c r="CN18" s="6"/>
    </row>
    <row r="19" spans="2:92" ht="20.100000000000001" customHeight="1">
      <c r="B19" s="377" t="s">
        <v>30</v>
      </c>
      <c r="C19" s="378"/>
      <c r="D19" s="374">
        <f>SUM(D8:D18)</f>
        <v>0</v>
      </c>
      <c r="E19" s="387">
        <f>SUM(E8:E18)</f>
        <v>0</v>
      </c>
      <c r="G19" s="27"/>
      <c r="H19" s="27"/>
      <c r="CK19" s="6"/>
      <c r="CL19" s="6"/>
      <c r="CM19" s="6"/>
      <c r="CN19" s="6"/>
    </row>
    <row r="20" spans="2:92" ht="15.75" customHeight="1">
      <c r="B20" s="27"/>
      <c r="C20" s="27"/>
      <c r="D20" s="27"/>
      <c r="E20" s="27"/>
      <c r="G20" s="27"/>
      <c r="H20" s="27"/>
    </row>
    <row r="21" spans="2:92" ht="15.75" customHeight="1">
      <c r="B21" s="342" t="s">
        <v>440</v>
      </c>
      <c r="C21" s="27"/>
      <c r="D21" s="27"/>
      <c r="E21" s="27"/>
      <c r="G21" s="27"/>
      <c r="H21" s="27"/>
    </row>
    <row r="22" spans="2:92" ht="15.75" customHeight="1">
      <c r="B22" s="27"/>
      <c r="C22" s="27"/>
      <c r="D22" s="27"/>
      <c r="E22" s="27"/>
      <c r="G22" s="27"/>
      <c r="H22" s="27"/>
    </row>
    <row r="23" spans="2:92" ht="15.75" customHeight="1">
      <c r="B23" s="27"/>
      <c r="C23" s="27"/>
      <c r="D23" s="27"/>
      <c r="E23" s="27"/>
      <c r="G23" s="27"/>
      <c r="H23" s="27"/>
    </row>
    <row r="24" spans="2:92" ht="15.75" customHeight="1">
      <c r="B24" s="27"/>
      <c r="C24" s="27"/>
      <c r="D24" s="27"/>
      <c r="E24" s="27"/>
      <c r="G24" s="27"/>
      <c r="H24" s="27"/>
      <c r="CK24" s="6"/>
      <c r="CL24" s="6"/>
      <c r="CM24" s="6"/>
      <c r="CN24" s="6"/>
    </row>
    <row r="25" spans="2:92" ht="15.75" customHeight="1">
      <c r="B25" s="27"/>
      <c r="C25" s="27"/>
      <c r="D25" s="27"/>
      <c r="E25" s="27"/>
      <c r="G25" s="27"/>
      <c r="H25" s="27"/>
      <c r="CK25" s="6"/>
      <c r="CL25" s="6"/>
      <c r="CM25" s="6"/>
      <c r="CN25" s="6"/>
    </row>
    <row r="26" spans="2:92" ht="15.75" customHeight="1">
      <c r="B26" s="27"/>
      <c r="C26" s="27"/>
      <c r="D26" s="27"/>
      <c r="E26" s="27"/>
      <c r="G26" s="27"/>
      <c r="H26" s="27"/>
    </row>
    <row r="27" spans="2:92" ht="20.100000000000001" customHeight="1">
      <c r="B27" s="27"/>
      <c r="C27" s="27"/>
      <c r="D27" s="27"/>
      <c r="E27" s="27"/>
      <c r="G27" s="27"/>
      <c r="H27" s="27"/>
    </row>
    <row r="28" spans="2:92" ht="20.100000000000001" customHeight="1">
      <c r="B28" s="27"/>
      <c r="C28" s="27"/>
      <c r="D28" s="27"/>
      <c r="E28" s="27"/>
      <c r="G28" s="27"/>
      <c r="H28" s="27"/>
    </row>
    <row r="29" spans="2:92" ht="20.100000000000001" customHeight="1">
      <c r="B29" s="27"/>
      <c r="C29" s="27"/>
      <c r="D29" s="27"/>
      <c r="E29" s="27"/>
      <c r="G29" s="27"/>
      <c r="H29" s="27"/>
    </row>
    <row r="30" spans="2:92" ht="20.100000000000001" customHeight="1">
      <c r="B30" s="27"/>
      <c r="C30" s="27"/>
      <c r="D30" s="27"/>
      <c r="E30" s="27"/>
      <c r="G30" s="27"/>
      <c r="H30" s="27"/>
    </row>
    <row r="31" spans="2:92" ht="20.100000000000001" customHeight="1">
      <c r="B31" s="27"/>
      <c r="C31" s="27"/>
      <c r="D31" s="27"/>
      <c r="E31" s="27"/>
      <c r="G31" s="27"/>
      <c r="H31" s="27"/>
    </row>
    <row r="32" spans="2:92" ht="20.100000000000001" customHeight="1">
      <c r="B32" s="27"/>
      <c r="C32" s="27"/>
      <c r="D32" s="27"/>
      <c r="E32" s="27"/>
      <c r="G32" s="27"/>
      <c r="H32" s="27"/>
    </row>
    <row r="33" spans="2:8" ht="20.100000000000001" customHeight="1">
      <c r="B33" s="27"/>
      <c r="C33" s="27"/>
      <c r="D33" s="27"/>
      <c r="E33" s="27"/>
      <c r="G33" s="27"/>
      <c r="H33" s="27"/>
    </row>
    <row r="34" spans="2:8" ht="15.75" customHeight="1">
      <c r="B34" s="27"/>
      <c r="C34" s="27"/>
      <c r="D34" s="27"/>
      <c r="E34" s="27"/>
      <c r="G34" s="27"/>
      <c r="H34" s="27"/>
    </row>
    <row r="35" spans="2:8" ht="15.75" customHeight="1">
      <c r="B35" s="27"/>
      <c r="C35" s="27"/>
      <c r="D35" s="27"/>
      <c r="E35" s="27"/>
      <c r="G35" s="27"/>
      <c r="H35" s="27"/>
    </row>
    <row r="36" spans="2:8" ht="15.75" customHeight="1">
      <c r="B36" s="27"/>
      <c r="C36" s="27"/>
      <c r="D36" s="27"/>
      <c r="E36" s="27"/>
      <c r="G36" s="27"/>
      <c r="H36" s="27"/>
    </row>
    <row r="37" spans="2:8" ht="15.75" customHeight="1">
      <c r="B37" s="27"/>
      <c r="C37" s="27"/>
      <c r="D37" s="27"/>
      <c r="E37" s="27"/>
      <c r="G37" s="27"/>
      <c r="H37" s="27"/>
    </row>
    <row r="38" spans="2:8" ht="15.75" customHeight="1">
      <c r="B38" s="27"/>
      <c r="C38" s="27"/>
      <c r="D38" s="27"/>
      <c r="E38" s="27"/>
      <c r="G38" s="27"/>
      <c r="H38" s="27"/>
    </row>
    <row r="39" spans="2:8" ht="15.75" customHeight="1">
      <c r="B39" s="27"/>
      <c r="C39" s="27"/>
      <c r="D39" s="27"/>
      <c r="E39" s="27"/>
      <c r="G39" s="27"/>
      <c r="H39" s="27"/>
    </row>
    <row r="40" spans="2:8" ht="15.75" customHeight="1">
      <c r="B40" s="27"/>
      <c r="C40" s="27"/>
      <c r="D40" s="27"/>
      <c r="E40" s="27"/>
      <c r="G40" s="27"/>
      <c r="H40" s="27"/>
    </row>
    <row r="41" spans="2:8" ht="15.75" customHeight="1">
      <c r="B41" s="27"/>
      <c r="C41" s="27"/>
      <c r="D41" s="27"/>
      <c r="E41" s="27"/>
      <c r="G41" s="27"/>
      <c r="H41" s="27"/>
    </row>
    <row r="42" spans="2:8" ht="15.75" customHeight="1">
      <c r="B42" s="27"/>
      <c r="C42" s="27"/>
      <c r="D42" s="27"/>
      <c r="E42" s="27"/>
      <c r="G42" s="27"/>
      <c r="H42" s="27"/>
    </row>
    <row r="43" spans="2:8" ht="15.75" customHeight="1">
      <c r="B43" s="27"/>
      <c r="C43" s="27"/>
      <c r="D43" s="27"/>
      <c r="E43" s="27"/>
      <c r="G43" s="27"/>
      <c r="H43" s="27"/>
    </row>
    <row r="44" spans="2:8" ht="15.75" customHeight="1">
      <c r="B44" s="27"/>
      <c r="C44" s="27"/>
      <c r="D44" s="27"/>
      <c r="E44" s="27"/>
      <c r="G44" s="27"/>
      <c r="H44" s="27"/>
    </row>
    <row r="45" spans="2:8" ht="15.75" customHeight="1">
      <c r="B45" s="27"/>
      <c r="C45" s="27"/>
      <c r="D45" s="27"/>
      <c r="E45" s="27"/>
      <c r="G45" s="27"/>
      <c r="H45" s="27"/>
    </row>
    <row r="46" spans="2:8" ht="15.75" customHeight="1">
      <c r="B46" s="27"/>
      <c r="C46" s="27"/>
      <c r="D46" s="27"/>
      <c r="E46" s="27"/>
      <c r="G46" s="27"/>
      <c r="H46" s="27"/>
    </row>
    <row r="47" spans="2:8" ht="15.75" customHeight="1">
      <c r="B47" s="27"/>
      <c r="C47" s="27"/>
      <c r="D47" s="27"/>
      <c r="E47" s="27"/>
      <c r="G47" s="27"/>
      <c r="H47" s="27"/>
    </row>
    <row r="48" spans="2:8" ht="15.75" customHeight="1">
      <c r="B48" s="27"/>
      <c r="C48" s="27"/>
      <c r="D48" s="27"/>
      <c r="E48" s="27"/>
      <c r="G48" s="27"/>
      <c r="H48" s="27"/>
    </row>
    <row r="49" s="27" customFormat="1" ht="15.75" customHeight="1"/>
    <row r="50" s="27" customFormat="1" ht="15.75" customHeight="1"/>
    <row r="51" s="27" customFormat="1" ht="15.75" customHeight="1"/>
    <row r="52" s="27" customFormat="1" ht="15.75" customHeight="1"/>
    <row r="53" s="27" customFormat="1" ht="15.75" customHeight="1"/>
    <row r="54" s="27" customFormat="1" ht="15.75" customHeight="1"/>
    <row r="55" s="27" customFormat="1" ht="15.75" customHeight="1"/>
    <row r="56" s="27" customFormat="1" ht="15.75" customHeight="1"/>
    <row r="57" s="27" customFormat="1" ht="15.75" customHeight="1"/>
    <row r="58" s="27" customFormat="1" ht="15.75" customHeight="1"/>
    <row r="59" s="27" customFormat="1" ht="15.75" customHeight="1"/>
    <row r="60" s="27" customFormat="1" ht="15.75" customHeight="1"/>
    <row r="61" s="27" customFormat="1" ht="15.75" customHeight="1"/>
    <row r="62" s="27" customFormat="1" ht="15.75" customHeight="1"/>
    <row r="63" s="27" customFormat="1" ht="15.75" customHeight="1"/>
    <row r="64" s="27" customFormat="1" ht="15.75" customHeight="1"/>
    <row r="65" s="27" customFormat="1" ht="15.75" customHeight="1"/>
    <row r="66" s="27" customFormat="1" ht="15.75" customHeight="1"/>
    <row r="67" s="27" customFormat="1" ht="15.75" customHeight="1"/>
    <row r="68" s="27" customFormat="1" ht="15.75" customHeight="1"/>
    <row r="69" s="27" customFormat="1" ht="15.75" customHeight="1"/>
    <row r="70" s="27" customFormat="1" ht="15.75" customHeight="1"/>
    <row r="71" s="27" customFormat="1" ht="15.75" customHeight="1"/>
    <row r="72" s="27" customFormat="1" ht="15.75" customHeight="1"/>
    <row r="73" s="27" customFormat="1" ht="15.75" customHeight="1"/>
    <row r="74" s="27" customFormat="1" ht="15.75" customHeight="1"/>
    <row r="75" s="27" customFormat="1" ht="15.75" customHeight="1"/>
    <row r="76" s="27" customFormat="1" ht="15.75" customHeight="1"/>
    <row r="77" s="27" customFormat="1" ht="15.75" customHeight="1"/>
    <row r="78" s="27" customFormat="1" ht="15.75" customHeight="1"/>
    <row r="79" s="27" customFormat="1" ht="15.75" customHeight="1"/>
    <row r="80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pans="2:5" ht="15.75" customHeight="1">
      <c r="B449" s="27"/>
      <c r="C449" s="27"/>
      <c r="D449" s="27"/>
      <c r="E449" s="27"/>
    </row>
    <row r="450" spans="2:5" ht="15.75" customHeight="1">
      <c r="B450" s="27"/>
      <c r="C450" s="27"/>
      <c r="D450" s="27"/>
      <c r="E450" s="27"/>
    </row>
    <row r="451" spans="2:5" ht="15.75" customHeight="1">
      <c r="B451" s="27"/>
      <c r="C451" s="27"/>
      <c r="D451" s="27"/>
      <c r="E451" s="27"/>
    </row>
    <row r="452" spans="2:5" ht="15.75" customHeight="1">
      <c r="B452" s="27"/>
      <c r="C452" s="27"/>
      <c r="D452" s="27"/>
      <c r="E452" s="27"/>
    </row>
    <row r="453" spans="2:5" ht="15.75" customHeight="1">
      <c r="B453" s="27"/>
      <c r="C453" s="27"/>
      <c r="D453" s="27"/>
      <c r="E453" s="27"/>
    </row>
    <row r="454" spans="2:5" ht="15.75" customHeight="1">
      <c r="B454" s="27"/>
      <c r="C454" s="27"/>
      <c r="D454" s="27"/>
      <c r="E454" s="27"/>
    </row>
    <row r="455" spans="2:5" ht="15.75" customHeight="1">
      <c r="B455" s="27"/>
      <c r="C455" s="27"/>
      <c r="D455" s="27"/>
      <c r="E455" s="27"/>
    </row>
    <row r="456" spans="2:5" ht="15.75" customHeight="1">
      <c r="B456" s="27"/>
      <c r="C456" s="27"/>
      <c r="D456" s="27"/>
      <c r="E456" s="27"/>
    </row>
    <row r="457" spans="2:5" ht="15.75" customHeight="1">
      <c r="B457" s="27"/>
      <c r="C457" s="27"/>
      <c r="D457" s="27"/>
      <c r="E457" s="27"/>
    </row>
  </sheetData>
  <sheetProtection algorithmName="SHA-512" hashValue="mGCZABt5hBGR6+j1Qw/cjxOrHKPzat4xXN23PUNsPjuuMNsx2Xc0IHrVmdqTLv+m17YZeKKGLEt15vNkH/lyiw==" saltValue="PdR+ixFa2ISOi/T67z24Hg==" spinCount="100000" sheet="1" objects="1" scenarios="1"/>
  <mergeCells count="4">
    <mergeCell ref="B4:E4"/>
    <mergeCell ref="B6:C6"/>
    <mergeCell ref="D6:D7"/>
    <mergeCell ref="E6:E7"/>
  </mergeCells>
  <phoneticPr fontId="3" type="noConversion"/>
  <pageMargins left="1" right="0.75" top="1.2" bottom="0" header="0.5" footer="0"/>
  <pageSetup scale="80" orientation="portrait" horizontalDpi="4294967292" verticalDpi="4294967292" r:id="rId1"/>
  <headerFooter alignWithMargins="0">
    <oddHeader xml:space="preserve">&amp;C&amp;11INSTITUTO SUPERIOR TÉCNICO — BALANÇO SOCIAL DE 2018
</oddHeader>
  </headerFooter>
  <picture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9DE0"/>
    <pageSetUpPr autoPageBreaks="0"/>
  </sheetPr>
  <dimension ref="A1:CN468"/>
  <sheetViews>
    <sheetView showGridLines="0" showRowColHeaders="0" zoomScaleNormal="100" workbookViewId="0">
      <selection activeCell="J10" sqref="J10"/>
    </sheetView>
  </sheetViews>
  <sheetFormatPr defaultColWidth="9.109375" defaultRowHeight="15.75" customHeight="1"/>
  <cols>
    <col min="1" max="1" width="3.33203125" style="27" customWidth="1"/>
    <col min="2" max="2" width="10.6640625" style="6" customWidth="1"/>
    <col min="3" max="3" width="45.88671875" style="6" customWidth="1"/>
    <col min="4" max="5" width="18.33203125" style="6" customWidth="1"/>
    <col min="6" max="6" width="2.88671875" style="27" customWidth="1"/>
    <col min="7" max="7" width="4.33203125" style="6" customWidth="1"/>
    <col min="8" max="8" width="3.88671875" style="6" customWidth="1"/>
    <col min="9" max="92" width="9.109375" style="27"/>
    <col min="93" max="16384" width="9.109375" style="6"/>
  </cols>
  <sheetData>
    <row r="1" spans="2:92" ht="15.75" customHeight="1">
      <c r="B1" s="27"/>
      <c r="C1" s="27"/>
      <c r="D1" s="27"/>
      <c r="E1" s="27"/>
      <c r="G1" s="27"/>
      <c r="H1" s="27"/>
      <c r="CK1" s="6"/>
      <c r="CL1" s="6"/>
      <c r="CM1" s="6"/>
      <c r="CN1" s="6"/>
    </row>
    <row r="2" spans="2:92" ht="15.75" customHeight="1">
      <c r="B2" s="184" t="s">
        <v>341</v>
      </c>
      <c r="C2" s="184" t="s">
        <v>132</v>
      </c>
      <c r="D2" s="184"/>
      <c r="E2" s="184"/>
      <c r="G2" s="27"/>
      <c r="H2" s="27"/>
      <c r="CK2" s="6"/>
      <c r="CL2" s="6"/>
      <c r="CM2" s="6"/>
      <c r="CN2" s="6"/>
    </row>
    <row r="3" spans="2:92" ht="15.75" customHeight="1">
      <c r="B3" s="219"/>
      <c r="C3" s="219"/>
      <c r="D3" s="219"/>
      <c r="E3" s="219"/>
      <c r="G3" s="27"/>
      <c r="H3" s="27"/>
    </row>
    <row r="4" spans="2:92" ht="27" customHeight="1">
      <c r="B4" s="27"/>
      <c r="C4" s="27"/>
      <c r="D4" s="27"/>
      <c r="E4" s="27"/>
      <c r="G4" s="27"/>
      <c r="H4" s="27"/>
    </row>
    <row r="5" spans="2:92" ht="15.75" customHeight="1">
      <c r="B5" s="535" t="s">
        <v>473</v>
      </c>
      <c r="C5" s="591"/>
      <c r="D5" s="591"/>
      <c r="E5" s="591"/>
      <c r="G5" s="27"/>
      <c r="H5" s="27"/>
    </row>
    <row r="6" spans="2:92" ht="15.75" customHeight="1">
      <c r="B6" s="591"/>
      <c r="C6" s="591"/>
      <c r="D6" s="591"/>
      <c r="E6" s="591"/>
      <c r="G6" s="27"/>
      <c r="H6" s="27"/>
    </row>
    <row r="7" spans="2:92" ht="20.100000000000001" customHeight="1">
      <c r="B7" s="27"/>
      <c r="C7" s="27"/>
      <c r="D7" s="27"/>
      <c r="E7" s="27"/>
      <c r="G7" s="27"/>
      <c r="H7" s="27"/>
    </row>
    <row r="8" spans="2:92" ht="20.100000000000001" customHeight="1">
      <c r="B8" s="188"/>
      <c r="C8" s="240"/>
      <c r="D8" s="375" t="s">
        <v>133</v>
      </c>
      <c r="E8" s="375" t="s">
        <v>134</v>
      </c>
      <c r="G8" s="27"/>
      <c r="H8" s="27"/>
    </row>
    <row r="9" spans="2:92" ht="20.100000000000001" customHeight="1">
      <c r="B9" s="684" t="s">
        <v>397</v>
      </c>
      <c r="C9" s="664"/>
      <c r="D9" s="377">
        <f>SUM(D10:D13)</f>
        <v>835</v>
      </c>
      <c r="E9" s="377">
        <f>SUM(E10:E13)</f>
        <v>0</v>
      </c>
      <c r="G9" s="27"/>
      <c r="H9" s="27"/>
    </row>
    <row r="10" spans="2:92" ht="20.100000000000001" customHeight="1">
      <c r="B10" s="685" t="s">
        <v>375</v>
      </c>
      <c r="C10" s="686"/>
      <c r="D10" s="340">
        <v>31</v>
      </c>
      <c r="E10" s="246">
        <v>0</v>
      </c>
      <c r="G10" s="27"/>
      <c r="H10" s="27"/>
    </row>
    <row r="11" spans="2:92" ht="20.100000000000001" customHeight="1">
      <c r="B11" s="685" t="s">
        <v>376</v>
      </c>
      <c r="C11" s="686"/>
      <c r="D11" s="214">
        <v>804</v>
      </c>
      <c r="E11" s="246">
        <v>0</v>
      </c>
      <c r="G11" s="27"/>
      <c r="H11" s="27"/>
    </row>
    <row r="12" spans="2:92" ht="20.100000000000001" customHeight="1">
      <c r="B12" s="685" t="s">
        <v>377</v>
      </c>
      <c r="C12" s="686"/>
      <c r="D12" s="214">
        <v>0</v>
      </c>
      <c r="E12" s="246">
        <v>0</v>
      </c>
      <c r="G12" s="27"/>
      <c r="H12" s="27"/>
      <c r="I12" s="342"/>
    </row>
    <row r="13" spans="2:92" ht="20.100000000000001" customHeight="1">
      <c r="B13" s="685" t="s">
        <v>378</v>
      </c>
      <c r="C13" s="686"/>
      <c r="D13" s="340" t="s">
        <v>385</v>
      </c>
      <c r="E13" s="246">
        <v>0</v>
      </c>
      <c r="G13" s="27"/>
      <c r="H13" s="27"/>
    </row>
    <row r="14" spans="2:92" ht="20.100000000000001" customHeight="1">
      <c r="B14" s="663" t="s">
        <v>135</v>
      </c>
      <c r="C14" s="664"/>
      <c r="D14" s="341"/>
      <c r="E14" s="245">
        <v>0</v>
      </c>
      <c r="G14" s="27"/>
      <c r="H14" s="27"/>
    </row>
    <row r="15" spans="2:92" ht="20.100000000000001" customHeight="1">
      <c r="B15" s="663" t="s">
        <v>136</v>
      </c>
      <c r="C15" s="664"/>
      <c r="D15" s="213">
        <v>0</v>
      </c>
      <c r="E15" s="341"/>
      <c r="G15" s="27"/>
      <c r="H15" s="27"/>
    </row>
    <row r="16" spans="2:92" ht="20.100000000000001" customHeight="1">
      <c r="B16" s="27"/>
      <c r="C16" s="27"/>
      <c r="D16" s="27"/>
      <c r="E16" s="27"/>
      <c r="G16" s="27"/>
      <c r="H16" s="27"/>
    </row>
    <row r="17" spans="2:8" ht="20.100000000000001" customHeight="1">
      <c r="B17" s="27" t="s">
        <v>488</v>
      </c>
      <c r="C17" s="27"/>
      <c r="D17" s="27"/>
      <c r="E17" s="27"/>
      <c r="G17" s="27"/>
      <c r="H17" s="27"/>
    </row>
    <row r="18" spans="2:8" ht="20.100000000000001" customHeight="1">
      <c r="B18" s="27"/>
      <c r="C18" s="27"/>
      <c r="D18" s="27"/>
      <c r="E18" s="27"/>
      <c r="G18" s="27"/>
      <c r="H18" s="27"/>
    </row>
    <row r="19" spans="2:8" ht="20.100000000000001" customHeight="1">
      <c r="B19" s="27"/>
      <c r="C19" s="27"/>
      <c r="D19" s="27"/>
      <c r="E19" s="27"/>
      <c r="G19" s="27"/>
      <c r="H19" s="27"/>
    </row>
    <row r="20" spans="2:8" ht="15.75" customHeight="1">
      <c r="B20" s="27"/>
      <c r="C20" s="27"/>
      <c r="D20" s="27"/>
      <c r="E20" s="27"/>
      <c r="G20" s="27"/>
      <c r="H20" s="27"/>
    </row>
    <row r="21" spans="2:8" ht="15.75" customHeight="1">
      <c r="B21" s="27"/>
      <c r="C21" s="27"/>
      <c r="D21" s="27"/>
      <c r="E21" s="27"/>
      <c r="G21" s="27"/>
      <c r="H21" s="27"/>
    </row>
    <row r="22" spans="2:8" ht="15.75" customHeight="1">
      <c r="B22" s="27"/>
      <c r="C22" s="27"/>
      <c r="D22" s="27"/>
      <c r="E22" s="27"/>
      <c r="G22" s="27"/>
      <c r="H22" s="27"/>
    </row>
    <row r="23" spans="2:8" ht="15.75" customHeight="1">
      <c r="B23" s="27"/>
      <c r="C23" s="27"/>
      <c r="D23" s="27"/>
      <c r="E23" s="27"/>
      <c r="G23" s="27"/>
      <c r="H23" s="27"/>
    </row>
    <row r="24" spans="2:8" ht="15.75" customHeight="1">
      <c r="B24" s="27"/>
      <c r="C24" s="27"/>
      <c r="D24" s="27"/>
      <c r="E24" s="27"/>
      <c r="G24" s="27"/>
      <c r="H24" s="27"/>
    </row>
    <row r="25" spans="2:8" ht="15.75" customHeight="1">
      <c r="B25" s="27"/>
      <c r="C25" s="27"/>
      <c r="D25" s="27"/>
      <c r="E25" s="27"/>
      <c r="G25" s="27"/>
      <c r="H25" s="27"/>
    </row>
    <row r="26" spans="2:8" ht="15.75" customHeight="1">
      <c r="B26" s="27"/>
      <c r="C26" s="27"/>
      <c r="D26" s="27"/>
      <c r="E26" s="27"/>
      <c r="G26" s="27"/>
      <c r="H26" s="27"/>
    </row>
    <row r="27" spans="2:8" ht="20.100000000000001" customHeight="1">
      <c r="B27" s="27"/>
      <c r="C27" s="27"/>
      <c r="D27" s="27"/>
      <c r="E27" s="27"/>
      <c r="G27" s="27"/>
      <c r="H27" s="27"/>
    </row>
    <row r="28" spans="2:8" ht="20.100000000000001" customHeight="1">
      <c r="B28" s="27"/>
      <c r="C28" s="27"/>
      <c r="D28" s="27"/>
      <c r="E28" s="27"/>
      <c r="G28" s="27"/>
      <c r="H28" s="27"/>
    </row>
    <row r="29" spans="2:8" ht="20.100000000000001" customHeight="1">
      <c r="B29" s="27"/>
      <c r="C29" s="27"/>
      <c r="D29" s="27"/>
      <c r="E29" s="27"/>
      <c r="G29" s="27"/>
      <c r="H29" s="27"/>
    </row>
    <row r="30" spans="2:8" ht="20.100000000000001" customHeight="1">
      <c r="B30" s="27"/>
      <c r="C30" s="27"/>
      <c r="D30" s="27"/>
      <c r="E30" s="27"/>
      <c r="G30" s="27"/>
      <c r="H30" s="27"/>
    </row>
    <row r="31" spans="2:8" ht="20.100000000000001" customHeight="1">
      <c r="B31" s="27"/>
      <c r="C31" s="27"/>
      <c r="D31" s="27"/>
      <c r="E31" s="27"/>
      <c r="G31" s="27"/>
      <c r="H31" s="27"/>
    </row>
    <row r="32" spans="2:8" ht="20.100000000000001" customHeight="1">
      <c r="B32" s="27"/>
      <c r="C32" s="27"/>
      <c r="D32" s="27"/>
      <c r="E32" s="27"/>
      <c r="G32" s="27"/>
      <c r="H32" s="27"/>
    </row>
    <row r="33" spans="2:8" ht="20.100000000000001" customHeight="1">
      <c r="B33" s="27"/>
      <c r="C33" s="27"/>
      <c r="D33" s="27"/>
      <c r="E33" s="27"/>
      <c r="G33" s="27"/>
      <c r="H33" s="27"/>
    </row>
    <row r="34" spans="2:8" ht="15.75" customHeight="1">
      <c r="B34" s="27"/>
      <c r="C34" s="27"/>
      <c r="D34" s="27"/>
      <c r="E34" s="27"/>
      <c r="G34" s="27"/>
      <c r="H34" s="27"/>
    </row>
    <row r="35" spans="2:8" ht="15.75" customHeight="1">
      <c r="B35" s="27"/>
      <c r="C35" s="27"/>
      <c r="D35" s="27"/>
      <c r="E35" s="27"/>
      <c r="G35" s="27"/>
      <c r="H35" s="27"/>
    </row>
    <row r="36" spans="2:8" ht="15.75" customHeight="1">
      <c r="B36" s="27"/>
      <c r="C36" s="27"/>
      <c r="D36" s="27"/>
      <c r="E36" s="27"/>
      <c r="G36" s="27"/>
      <c r="H36" s="27"/>
    </row>
    <row r="37" spans="2:8" ht="15.75" customHeight="1">
      <c r="B37" s="27"/>
      <c r="C37" s="27"/>
      <c r="D37" s="27"/>
      <c r="E37" s="27"/>
      <c r="G37" s="27"/>
      <c r="H37" s="27"/>
    </row>
    <row r="38" spans="2:8" ht="15.75" customHeight="1">
      <c r="B38" s="27"/>
      <c r="C38" s="27"/>
      <c r="D38" s="27"/>
      <c r="E38" s="27"/>
      <c r="G38" s="27"/>
      <c r="H38" s="27"/>
    </row>
    <row r="39" spans="2:8" ht="15.75" customHeight="1">
      <c r="B39" s="27"/>
      <c r="C39" s="27"/>
      <c r="D39" s="27"/>
      <c r="E39" s="27"/>
      <c r="G39" s="27"/>
      <c r="H39" s="27"/>
    </row>
    <row r="40" spans="2:8" ht="15.75" customHeight="1">
      <c r="B40" s="27"/>
      <c r="C40" s="27"/>
      <c r="D40" s="27"/>
      <c r="E40" s="27"/>
      <c r="G40" s="27"/>
      <c r="H40" s="27"/>
    </row>
    <row r="41" spans="2:8" ht="15.75" customHeight="1">
      <c r="B41" s="27"/>
      <c r="C41" s="27"/>
      <c r="D41" s="27"/>
      <c r="E41" s="27"/>
      <c r="G41" s="27"/>
      <c r="H41" s="27"/>
    </row>
    <row r="42" spans="2:8" ht="15.75" customHeight="1">
      <c r="B42" s="27"/>
      <c r="C42" s="27"/>
      <c r="D42" s="27"/>
      <c r="E42" s="27"/>
      <c r="G42" s="27"/>
      <c r="H42" s="27"/>
    </row>
    <row r="43" spans="2:8" ht="15.75" customHeight="1">
      <c r="B43" s="27"/>
      <c r="C43" s="27"/>
      <c r="D43" s="27"/>
      <c r="E43" s="27"/>
      <c r="G43" s="27"/>
      <c r="H43" s="27"/>
    </row>
    <row r="44" spans="2:8" ht="15.75" customHeight="1">
      <c r="B44" s="27"/>
      <c r="C44" s="27"/>
      <c r="D44" s="27"/>
      <c r="E44" s="27"/>
      <c r="G44" s="27"/>
      <c r="H44" s="27"/>
    </row>
    <row r="45" spans="2:8" ht="15.75" customHeight="1">
      <c r="B45" s="27"/>
      <c r="C45" s="27"/>
      <c r="D45" s="27"/>
      <c r="E45" s="27"/>
      <c r="G45" s="27"/>
      <c r="H45" s="27"/>
    </row>
    <row r="46" spans="2:8" ht="15.75" customHeight="1">
      <c r="B46" s="27"/>
      <c r="C46" s="27"/>
      <c r="D46" s="27"/>
      <c r="E46" s="27"/>
      <c r="G46" s="27"/>
      <c r="H46" s="27"/>
    </row>
    <row r="47" spans="2:8" ht="15.75" customHeight="1">
      <c r="B47" s="27"/>
      <c r="C47" s="27"/>
      <c r="D47" s="27"/>
      <c r="E47" s="27"/>
      <c r="G47" s="27"/>
      <c r="H47" s="27"/>
    </row>
    <row r="48" spans="2:8" ht="15.75" customHeight="1">
      <c r="B48" s="27"/>
      <c r="C48" s="27"/>
      <c r="D48" s="27"/>
      <c r="E48" s="27"/>
      <c r="G48" s="27"/>
      <c r="H48" s="27"/>
    </row>
    <row r="49" s="27" customFormat="1" ht="15.75" customHeight="1"/>
    <row r="50" s="27" customFormat="1" ht="15.75" customHeight="1"/>
    <row r="51" s="27" customFormat="1" ht="15.75" customHeight="1"/>
    <row r="52" s="27" customFormat="1" ht="15.75" customHeight="1"/>
    <row r="53" s="27" customFormat="1" ht="15.75" customHeight="1"/>
    <row r="54" s="27" customFormat="1" ht="15.75" customHeight="1"/>
    <row r="55" s="27" customFormat="1" ht="15.75" customHeight="1"/>
    <row r="56" s="27" customFormat="1" ht="15.75" customHeight="1"/>
    <row r="57" s="27" customFormat="1" ht="15.75" customHeight="1"/>
    <row r="58" s="27" customFormat="1" ht="15.75" customHeight="1"/>
    <row r="59" s="27" customFormat="1" ht="15.75" customHeight="1"/>
    <row r="60" s="27" customFormat="1" ht="15.75" customHeight="1"/>
    <row r="61" s="27" customFormat="1" ht="15.75" customHeight="1"/>
    <row r="62" s="27" customFormat="1" ht="15.75" customHeight="1"/>
    <row r="63" s="27" customFormat="1" ht="15.75" customHeight="1"/>
    <row r="64" s="27" customFormat="1" ht="15.75" customHeight="1"/>
    <row r="65" s="27" customFormat="1" ht="15.75" customHeight="1"/>
    <row r="66" s="27" customFormat="1" ht="15.75" customHeight="1"/>
    <row r="67" s="27" customFormat="1" ht="15.75" customHeight="1"/>
    <row r="68" s="27" customFormat="1" ht="15.75" customHeight="1"/>
    <row r="69" s="27" customFormat="1" ht="15.75" customHeight="1"/>
    <row r="70" s="27" customFormat="1" ht="15.75" customHeight="1"/>
    <row r="71" s="27" customFormat="1" ht="15.75" customHeight="1"/>
    <row r="72" s="27" customFormat="1" ht="15.75" customHeight="1"/>
    <row r="73" s="27" customFormat="1" ht="15.75" customHeight="1"/>
    <row r="74" s="27" customFormat="1" ht="15.75" customHeight="1"/>
    <row r="75" s="27" customFormat="1" ht="15.75" customHeight="1"/>
    <row r="76" s="27" customFormat="1" ht="15.75" customHeight="1"/>
    <row r="77" s="27" customFormat="1" ht="15.75" customHeight="1"/>
    <row r="78" s="27" customFormat="1" ht="15.75" customHeight="1"/>
    <row r="79" s="27" customFormat="1" ht="15.75" customHeight="1"/>
    <row r="80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pans="2:7" s="27" customFormat="1" ht="15.75" customHeight="1"/>
    <row r="450" spans="2:7" s="27" customFormat="1" ht="15.75" customHeight="1"/>
    <row r="451" spans="2:7" s="27" customFormat="1" ht="15.75" customHeight="1">
      <c r="B451" s="6"/>
      <c r="C451" s="6"/>
      <c r="D451" s="6"/>
      <c r="E451" s="6"/>
      <c r="G451" s="6"/>
    </row>
    <row r="452" spans="2:7" s="27" customFormat="1" ht="15.75" customHeight="1">
      <c r="B452" s="6"/>
      <c r="C452" s="6"/>
      <c r="D452" s="6"/>
      <c r="E452" s="6"/>
      <c r="G452" s="6"/>
    </row>
    <row r="453" spans="2:7" s="27" customFormat="1" ht="15.75" customHeight="1">
      <c r="B453" s="6"/>
      <c r="C453" s="6"/>
      <c r="D453" s="6"/>
      <c r="E453" s="6"/>
      <c r="G453" s="6"/>
    </row>
    <row r="454" spans="2:7" s="27" customFormat="1" ht="15.75" customHeight="1">
      <c r="B454" s="6"/>
      <c r="C454" s="6"/>
      <c r="D454" s="6"/>
      <c r="E454" s="6"/>
      <c r="G454" s="6"/>
    </row>
    <row r="455" spans="2:7" s="27" customFormat="1" ht="15.75" customHeight="1">
      <c r="B455" s="6"/>
      <c r="C455" s="6"/>
      <c r="D455" s="6"/>
      <c r="E455" s="6"/>
      <c r="G455" s="6"/>
    </row>
    <row r="456" spans="2:7" s="27" customFormat="1" ht="15.75" customHeight="1">
      <c r="B456" s="6"/>
      <c r="C456" s="6"/>
      <c r="D456" s="6"/>
      <c r="E456" s="6"/>
      <c r="G456" s="6"/>
    </row>
    <row r="457" spans="2:7" s="27" customFormat="1" ht="15.75" customHeight="1">
      <c r="B457" s="6"/>
      <c r="C457" s="6"/>
      <c r="D457" s="6"/>
      <c r="E457" s="6"/>
      <c r="G457" s="6"/>
    </row>
    <row r="458" spans="2:7" s="27" customFormat="1" ht="15.75" customHeight="1">
      <c r="B458" s="6"/>
      <c r="C458" s="6"/>
      <c r="D458" s="6"/>
      <c r="E458" s="6"/>
      <c r="G458" s="6"/>
    </row>
    <row r="459" spans="2:7" s="27" customFormat="1" ht="15.75" customHeight="1">
      <c r="B459" s="6"/>
      <c r="C459" s="6"/>
      <c r="D459" s="6"/>
      <c r="E459" s="6"/>
      <c r="G459" s="6"/>
    </row>
    <row r="460" spans="2:7" s="27" customFormat="1" ht="15.75" customHeight="1">
      <c r="B460" s="6"/>
      <c r="C460" s="6"/>
      <c r="D460" s="6"/>
      <c r="E460" s="6"/>
      <c r="G460" s="6"/>
    </row>
    <row r="461" spans="2:7" s="27" customFormat="1" ht="15.75" customHeight="1">
      <c r="B461" s="6"/>
      <c r="C461" s="6"/>
      <c r="D461" s="6"/>
      <c r="E461" s="6"/>
      <c r="G461" s="6"/>
    </row>
    <row r="462" spans="2:7" s="27" customFormat="1" ht="15.75" customHeight="1">
      <c r="B462" s="6"/>
      <c r="C462" s="6"/>
      <c r="D462" s="6"/>
      <c r="E462" s="6"/>
      <c r="G462" s="6"/>
    </row>
    <row r="463" spans="2:7" s="27" customFormat="1" ht="15.75" customHeight="1">
      <c r="B463" s="6"/>
      <c r="C463" s="6"/>
      <c r="D463" s="6"/>
      <c r="E463" s="6"/>
      <c r="G463" s="6"/>
    </row>
    <row r="464" spans="2:7" s="27" customFormat="1" ht="15.75" customHeight="1">
      <c r="B464" s="6"/>
      <c r="C464" s="6"/>
      <c r="D464" s="6"/>
      <c r="E464" s="6"/>
      <c r="G464" s="6"/>
    </row>
    <row r="465" spans="2:7" s="27" customFormat="1" ht="15.75" customHeight="1">
      <c r="B465" s="6"/>
      <c r="C465" s="6"/>
      <c r="D465" s="6"/>
      <c r="E465" s="6"/>
      <c r="G465" s="6"/>
    </row>
    <row r="466" spans="2:7" s="27" customFormat="1" ht="15.75" customHeight="1">
      <c r="B466" s="6"/>
      <c r="C466" s="6"/>
      <c r="D466" s="6"/>
      <c r="E466" s="6"/>
      <c r="G466" s="6"/>
    </row>
    <row r="467" spans="2:7" s="27" customFormat="1" ht="15.75" customHeight="1">
      <c r="B467" s="6"/>
      <c r="C467" s="6"/>
      <c r="D467" s="6"/>
      <c r="E467" s="6"/>
      <c r="G467" s="6"/>
    </row>
    <row r="468" spans="2:7" s="27" customFormat="1" ht="15.75" customHeight="1">
      <c r="B468" s="6"/>
      <c r="C468" s="6"/>
      <c r="D468" s="6"/>
      <c r="E468" s="6"/>
      <c r="G468" s="6"/>
    </row>
  </sheetData>
  <sheetProtection algorithmName="SHA-512" hashValue="DotGfHASWXJmPLvlKFIIglsG9ekeqnrPfR6Xalfysy+nT3K3QlF3cwUMBfN/ZWsRoY/B1UjN21KDo/JKXRrMqA==" saltValue="r+I5goHYOyNZFBnjPyKxtQ==" spinCount="100000" sheet="1" objects="1" scenarios="1"/>
  <mergeCells count="8">
    <mergeCell ref="B5:E6"/>
    <mergeCell ref="B9:C9"/>
    <mergeCell ref="B10:C10"/>
    <mergeCell ref="B15:C15"/>
    <mergeCell ref="B11:C11"/>
    <mergeCell ref="B12:C12"/>
    <mergeCell ref="B13:C13"/>
    <mergeCell ref="B14:C14"/>
  </mergeCells>
  <phoneticPr fontId="3" type="noConversion"/>
  <pageMargins left="0.93333333333333335" right="0.75" top="1.2" bottom="0" header="0.5" footer="0"/>
  <pageSetup scale="80" orientation="portrait" horizontalDpi="4294967292" verticalDpi="4294967292" r:id="rId1"/>
  <headerFooter alignWithMargins="0">
    <oddHeader xml:space="preserve">&amp;C&amp;11INSTITUTO SUPERIOR TÉCNICO — BALANÇO SOCIAL DE 2018
</oddHeader>
  </headerFooter>
  <picture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9DE0"/>
    <pageSetUpPr autoPageBreaks="0"/>
  </sheetPr>
  <dimension ref="A1:CN474"/>
  <sheetViews>
    <sheetView showGridLines="0" showRowColHeaders="0" zoomScale="90" zoomScaleNormal="90" workbookViewId="0">
      <selection activeCell="D8" sqref="D8"/>
    </sheetView>
  </sheetViews>
  <sheetFormatPr defaultColWidth="9.109375" defaultRowHeight="15.75" customHeight="1"/>
  <cols>
    <col min="1" max="1" width="3.33203125" style="27" customWidth="1"/>
    <col min="2" max="3" width="38.6640625" style="6" customWidth="1"/>
    <col min="4" max="4" width="15.6640625" style="6" customWidth="1"/>
    <col min="5" max="5" width="2.88671875" style="27" customWidth="1"/>
    <col min="6" max="7" width="4.33203125" style="6" customWidth="1"/>
    <col min="8" max="92" width="9.109375" style="27"/>
    <col min="93" max="16384" width="9.109375" style="6"/>
  </cols>
  <sheetData>
    <row r="1" spans="2:92" ht="15.75" customHeight="1">
      <c r="B1" s="27"/>
      <c r="C1" s="27"/>
      <c r="D1" s="27"/>
      <c r="E1" s="137"/>
      <c r="F1" s="27"/>
      <c r="G1" s="27"/>
      <c r="CK1" s="6"/>
      <c r="CL1" s="6"/>
      <c r="CM1" s="6"/>
      <c r="CN1" s="6"/>
    </row>
    <row r="2" spans="2:92" ht="15.75" customHeight="1">
      <c r="B2" s="184" t="s">
        <v>382</v>
      </c>
      <c r="C2" s="184"/>
      <c r="D2" s="184"/>
      <c r="F2" s="27"/>
      <c r="G2" s="27"/>
      <c r="CK2" s="6"/>
      <c r="CL2" s="6"/>
      <c r="CM2" s="6"/>
      <c r="CN2" s="6"/>
    </row>
    <row r="3" spans="2:92" ht="15.75" customHeight="1">
      <c r="B3" s="219"/>
      <c r="C3" s="219"/>
      <c r="D3" s="219"/>
      <c r="F3" s="27"/>
      <c r="G3" s="27"/>
      <c r="CK3" s="6"/>
      <c r="CL3" s="6"/>
      <c r="CM3" s="6"/>
      <c r="CN3" s="6"/>
    </row>
    <row r="4" spans="2:92" ht="27" customHeight="1">
      <c r="B4" s="591" t="s">
        <v>325</v>
      </c>
      <c r="C4" s="591"/>
      <c r="D4" s="591"/>
      <c r="F4" s="27"/>
      <c r="G4" s="27"/>
    </row>
    <row r="5" spans="2:92" ht="27" customHeight="1">
      <c r="B5" s="591"/>
      <c r="C5" s="591"/>
      <c r="D5" s="591"/>
      <c r="F5" s="27"/>
      <c r="G5" s="27"/>
    </row>
    <row r="6" spans="2:92" ht="19.5" customHeight="1">
      <c r="B6" s="188"/>
      <c r="C6" s="134"/>
      <c r="D6" s="375" t="s">
        <v>30</v>
      </c>
      <c r="F6" s="27"/>
      <c r="G6" s="27"/>
    </row>
    <row r="7" spans="2:92" ht="20.100000000000001" customHeight="1">
      <c r="B7" s="293" t="s">
        <v>326</v>
      </c>
      <c r="C7" s="260"/>
      <c r="D7" s="382">
        <v>8</v>
      </c>
      <c r="F7" s="27"/>
      <c r="G7" s="27"/>
    </row>
    <row r="8" spans="2:92" ht="20.100000000000001" customHeight="1">
      <c r="B8" s="293" t="s">
        <v>327</v>
      </c>
      <c r="C8" s="260"/>
      <c r="D8" s="382">
        <v>12</v>
      </c>
      <c r="F8" s="27"/>
      <c r="G8" s="27"/>
    </row>
    <row r="9" spans="2:92" ht="20.100000000000001" customHeight="1">
      <c r="B9" s="293" t="s">
        <v>108</v>
      </c>
      <c r="C9" s="260"/>
      <c r="D9" s="382">
        <v>0</v>
      </c>
      <c r="F9" s="27"/>
      <c r="G9" s="27"/>
    </row>
    <row r="10" spans="2:92" ht="15.75" customHeight="1">
      <c r="B10" s="27"/>
      <c r="C10" s="27"/>
      <c r="D10" s="27"/>
      <c r="F10" s="27"/>
      <c r="G10" s="27"/>
    </row>
    <row r="11" spans="2:92" ht="15.75" customHeight="1">
      <c r="B11" s="27"/>
      <c r="C11" s="27"/>
      <c r="D11" s="27"/>
      <c r="F11" s="27"/>
      <c r="G11" s="27"/>
    </row>
    <row r="12" spans="2:92" ht="15.75" customHeight="1">
      <c r="B12" s="535" t="s">
        <v>402</v>
      </c>
      <c r="C12" s="591"/>
      <c r="D12" s="591"/>
      <c r="F12" s="27"/>
      <c r="G12" s="27"/>
    </row>
    <row r="13" spans="2:92" ht="15.75" customHeight="1">
      <c r="B13" s="591"/>
      <c r="C13" s="591"/>
      <c r="D13" s="591"/>
      <c r="F13" s="27"/>
      <c r="G13" s="27"/>
    </row>
    <row r="14" spans="2:92" ht="19.5" customHeight="1">
      <c r="B14" s="591"/>
      <c r="C14" s="591"/>
      <c r="D14" s="591"/>
      <c r="F14" s="27"/>
      <c r="G14" s="27"/>
    </row>
    <row r="15" spans="2:92" ht="20.100000000000001" customHeight="1">
      <c r="B15" s="188"/>
      <c r="C15" s="134"/>
      <c r="D15" s="375" t="s">
        <v>30</v>
      </c>
      <c r="F15" s="27"/>
      <c r="G15" s="27"/>
    </row>
    <row r="16" spans="2:92" ht="20.100000000000001" customHeight="1">
      <c r="B16" s="293" t="s">
        <v>214</v>
      </c>
      <c r="C16" s="260"/>
      <c r="D16" s="382">
        <v>0</v>
      </c>
      <c r="F16" s="27"/>
      <c r="G16" s="27"/>
    </row>
    <row r="17" spans="2:9" ht="20.100000000000001" customHeight="1">
      <c r="B17" s="293" t="s">
        <v>91</v>
      </c>
      <c r="C17" s="260"/>
      <c r="D17" s="382">
        <v>0</v>
      </c>
      <c r="F17" s="27"/>
      <c r="G17" s="27"/>
    </row>
    <row r="18" spans="2:9" ht="20.100000000000001" customHeight="1">
      <c r="B18" s="293" t="s">
        <v>215</v>
      </c>
      <c r="C18" s="260"/>
      <c r="D18" s="382">
        <v>0</v>
      </c>
      <c r="F18" s="27"/>
      <c r="G18" s="27"/>
    </row>
    <row r="19" spans="2:9" ht="20.100000000000001" customHeight="1">
      <c r="B19" s="293" t="s">
        <v>216</v>
      </c>
      <c r="C19" s="260"/>
      <c r="D19" s="382">
        <v>0</v>
      </c>
      <c r="F19" s="27"/>
      <c r="G19" s="27"/>
    </row>
    <row r="20" spans="2:9" ht="20.100000000000001" customHeight="1">
      <c r="B20" s="293" t="s">
        <v>154</v>
      </c>
      <c r="C20" s="260"/>
      <c r="D20" s="382">
        <v>0</v>
      </c>
      <c r="F20" s="27"/>
      <c r="G20" s="27"/>
    </row>
    <row r="21" spans="2:9" ht="15.75" customHeight="1">
      <c r="B21" s="688" t="s">
        <v>30</v>
      </c>
      <c r="C21" s="689"/>
      <c r="D21" s="382">
        <f>SUM(D16:D20)</f>
        <v>0</v>
      </c>
      <c r="F21" s="27"/>
      <c r="G21" s="27"/>
    </row>
    <row r="22" spans="2:9" ht="15.75" customHeight="1">
      <c r="B22" s="27"/>
      <c r="C22" s="27"/>
      <c r="D22" s="27"/>
      <c r="F22" s="27"/>
      <c r="G22" s="27"/>
    </row>
    <row r="23" spans="2:9" ht="15.75" customHeight="1">
      <c r="C23" s="27"/>
      <c r="D23" s="27"/>
      <c r="F23" s="27"/>
      <c r="G23" s="27"/>
    </row>
    <row r="24" spans="2:9" ht="15.75" customHeight="1">
      <c r="B24" s="591" t="s">
        <v>400</v>
      </c>
      <c r="C24" s="591"/>
      <c r="D24" s="591"/>
      <c r="F24" s="27"/>
      <c r="G24" s="27"/>
    </row>
    <row r="25" spans="2:9" ht="19.5" customHeight="1">
      <c r="B25" s="591"/>
      <c r="C25" s="591"/>
      <c r="D25" s="591"/>
      <c r="F25" s="27"/>
      <c r="G25" s="27"/>
    </row>
    <row r="26" spans="2:9" ht="20.100000000000001" customHeight="1">
      <c r="B26" s="188"/>
      <c r="C26" s="134"/>
      <c r="D26" s="375" t="s">
        <v>30</v>
      </c>
      <c r="F26" s="27"/>
      <c r="G26" s="27"/>
    </row>
    <row r="27" spans="2:9" ht="20.100000000000001" customHeight="1">
      <c r="B27" s="344" t="s">
        <v>398</v>
      </c>
      <c r="C27" s="260"/>
      <c r="D27" s="382">
        <v>10</v>
      </c>
      <c r="F27" s="27"/>
      <c r="G27" s="27"/>
      <c r="I27" s="342"/>
    </row>
    <row r="28" spans="2:9" ht="19.8" customHeight="1">
      <c r="B28" s="344" t="s">
        <v>401</v>
      </c>
      <c r="C28" s="260"/>
      <c r="D28" s="382">
        <v>120</v>
      </c>
      <c r="F28" s="27"/>
      <c r="G28" s="27"/>
    </row>
    <row r="29" spans="2:9" ht="15.75" customHeight="1">
      <c r="B29" s="27"/>
      <c r="C29" s="27"/>
      <c r="D29" s="27"/>
      <c r="F29" s="27"/>
      <c r="G29" s="27"/>
    </row>
    <row r="30" spans="2:9" ht="15.75" customHeight="1">
      <c r="B30" s="27"/>
      <c r="C30" s="27"/>
      <c r="D30" s="27"/>
      <c r="F30" s="27"/>
      <c r="G30" s="27"/>
    </row>
    <row r="31" spans="2:9" ht="20.100000000000001" customHeight="1">
      <c r="B31" s="591" t="s">
        <v>328</v>
      </c>
      <c r="C31" s="591"/>
      <c r="D31" s="591"/>
      <c r="F31" s="27"/>
      <c r="G31" s="27"/>
    </row>
    <row r="32" spans="2:9" ht="20.100000000000001" customHeight="1">
      <c r="B32" s="591"/>
      <c r="C32" s="591"/>
      <c r="D32" s="591"/>
      <c r="F32" s="27"/>
      <c r="G32" s="27"/>
    </row>
    <row r="33" spans="2:17" ht="20.100000000000001" customHeight="1">
      <c r="B33" s="188"/>
      <c r="C33" s="134"/>
      <c r="D33" s="375" t="s">
        <v>462</v>
      </c>
      <c r="F33" s="27"/>
      <c r="G33" s="27"/>
    </row>
    <row r="34" spans="2:17" ht="20.100000000000001" customHeight="1">
      <c r="B34" s="293" t="s">
        <v>329</v>
      </c>
      <c r="C34" s="260"/>
      <c r="D34" s="382">
        <v>0</v>
      </c>
      <c r="F34" s="27"/>
      <c r="G34" s="27"/>
    </row>
    <row r="35" spans="2:17" ht="20.100000000000001" customHeight="1">
      <c r="B35" s="344" t="s">
        <v>399</v>
      </c>
      <c r="C35" s="260"/>
      <c r="D35" s="382">
        <v>783.59</v>
      </c>
      <c r="F35" s="27"/>
      <c r="G35" s="27"/>
    </row>
    <row r="36" spans="2:17" ht="20.100000000000001" customHeight="1">
      <c r="B36" s="293" t="s">
        <v>138</v>
      </c>
      <c r="C36" s="260"/>
      <c r="D36" s="382">
        <v>0</v>
      </c>
      <c r="F36" s="27"/>
      <c r="G36" s="27"/>
    </row>
    <row r="37" spans="2:17" ht="20.100000000000001" customHeight="1">
      <c r="B37" s="293" t="s">
        <v>330</v>
      </c>
      <c r="C37" s="260"/>
      <c r="D37" s="382">
        <v>0</v>
      </c>
      <c r="F37" s="27"/>
      <c r="G37" s="27"/>
    </row>
    <row r="38" spans="2:17" ht="15.75" customHeight="1">
      <c r="B38" s="688" t="s">
        <v>30</v>
      </c>
      <c r="C38" s="689"/>
      <c r="D38" s="382">
        <f>SUM(D34:D37)</f>
        <v>783.59</v>
      </c>
      <c r="F38" s="27"/>
      <c r="G38" s="27"/>
    </row>
    <row r="39" spans="2:17" ht="20.100000000000001" customHeight="1">
      <c r="B39" s="27"/>
      <c r="C39" s="27"/>
      <c r="D39" s="27"/>
      <c r="F39" s="27"/>
      <c r="G39" s="27"/>
      <c r="H39" s="27" t="s">
        <v>121</v>
      </c>
    </row>
    <row r="40" spans="2:17" ht="20.100000000000001" customHeight="1">
      <c r="B40" s="27" t="s">
        <v>137</v>
      </c>
      <c r="C40" s="248"/>
      <c r="D40" s="248"/>
      <c r="F40" s="27"/>
      <c r="G40" s="27"/>
    </row>
    <row r="41" spans="2:17" ht="20.100000000000001" customHeight="1">
      <c r="B41" s="157"/>
      <c r="C41" s="249"/>
      <c r="D41" s="220"/>
      <c r="F41" s="27"/>
      <c r="G41" s="27"/>
    </row>
    <row r="42" spans="2:17" ht="20.100000000000001" customHeight="1">
      <c r="B42" s="27"/>
      <c r="D42" s="27"/>
      <c r="F42" s="27"/>
      <c r="G42" s="27"/>
    </row>
    <row r="43" spans="2:17" ht="20.100000000000001" customHeight="1">
      <c r="B43" s="244"/>
      <c r="C43" s="111"/>
      <c r="D43" s="249"/>
      <c r="F43" s="27"/>
      <c r="G43" s="27"/>
      <c r="I43" s="247"/>
      <c r="J43" s="222"/>
    </row>
    <row r="44" spans="2:17" ht="15.75" customHeight="1">
      <c r="B44" s="687"/>
      <c r="C44" s="687"/>
      <c r="D44" s="220"/>
      <c r="F44" s="27"/>
      <c r="G44" s="27"/>
    </row>
    <row r="45" spans="2:17" ht="38.1" customHeight="1">
      <c r="B45" s="687"/>
      <c r="C45" s="687"/>
      <c r="D45" s="220"/>
      <c r="F45" s="27"/>
      <c r="G45" s="27"/>
      <c r="J45" s="247"/>
      <c r="P45" s="247"/>
      <c r="Q45" s="247"/>
    </row>
    <row r="46" spans="2:17" ht="15.75" customHeight="1">
      <c r="B46" s="687"/>
      <c r="C46" s="687"/>
      <c r="D46" s="220"/>
      <c r="F46" s="27"/>
      <c r="G46" s="27"/>
      <c r="K46" s="247"/>
      <c r="L46" s="247"/>
      <c r="M46" s="247"/>
      <c r="N46" s="247"/>
      <c r="O46" s="247"/>
    </row>
    <row r="47" spans="2:17" ht="15.75" customHeight="1">
      <c r="B47" s="27"/>
      <c r="C47" s="27"/>
      <c r="D47" s="27"/>
      <c r="F47" s="27"/>
      <c r="G47" s="27"/>
    </row>
    <row r="48" spans="2:17" ht="15.75" customHeight="1">
      <c r="B48" s="27"/>
      <c r="C48" s="27"/>
      <c r="D48" s="27"/>
      <c r="F48" s="27"/>
      <c r="G48" s="27"/>
    </row>
    <row r="49" spans="2:7" ht="15.75" customHeight="1">
      <c r="B49" s="27"/>
      <c r="C49" s="27"/>
      <c r="D49" s="27"/>
      <c r="F49" s="27"/>
      <c r="G49" s="27"/>
    </row>
    <row r="50" spans="2:7" ht="15.75" customHeight="1">
      <c r="B50" s="27"/>
      <c r="C50" s="27"/>
      <c r="D50" s="27"/>
      <c r="F50" s="27"/>
      <c r="G50" s="27"/>
    </row>
    <row r="51" spans="2:7" ht="15.75" customHeight="1">
      <c r="B51" s="27"/>
      <c r="C51" s="27"/>
      <c r="D51" s="27"/>
      <c r="F51" s="27"/>
      <c r="G51" s="27"/>
    </row>
    <row r="52" spans="2:7" ht="15.75" customHeight="1">
      <c r="B52" s="27"/>
      <c r="C52" s="27"/>
      <c r="D52" s="27"/>
      <c r="F52" s="27"/>
      <c r="G52" s="27"/>
    </row>
    <row r="53" spans="2:7" ht="20.100000000000001" customHeight="1">
      <c r="B53" s="27"/>
      <c r="C53" s="27"/>
      <c r="D53" s="27"/>
      <c r="F53" s="27"/>
      <c r="G53" s="27"/>
    </row>
    <row r="54" spans="2:7" ht="20.100000000000001" customHeight="1">
      <c r="B54" s="27"/>
      <c r="C54" s="27"/>
      <c r="D54" s="27"/>
      <c r="F54" s="27"/>
      <c r="G54" s="27"/>
    </row>
    <row r="55" spans="2:7" ht="20.100000000000001" customHeight="1">
      <c r="B55" s="27"/>
      <c r="C55" s="27"/>
      <c r="D55" s="27"/>
      <c r="F55" s="27"/>
      <c r="G55" s="27"/>
    </row>
    <row r="56" spans="2:7" ht="15.75" customHeight="1">
      <c r="B56" s="27"/>
      <c r="C56" s="27"/>
      <c r="D56" s="27"/>
      <c r="F56" s="27"/>
      <c r="G56" s="27"/>
    </row>
    <row r="57" spans="2:7" ht="15.75" customHeight="1">
      <c r="B57" s="27"/>
      <c r="C57" s="27"/>
      <c r="D57" s="27"/>
      <c r="F57" s="27"/>
      <c r="G57" s="27"/>
    </row>
    <row r="58" spans="2:7" ht="15.75" customHeight="1">
      <c r="B58" s="27"/>
      <c r="C58" s="27"/>
      <c r="D58" s="27"/>
      <c r="F58" s="27"/>
      <c r="G58" s="27"/>
    </row>
    <row r="59" spans="2:7" ht="15.75" customHeight="1">
      <c r="B59" s="27"/>
      <c r="C59" s="27"/>
      <c r="D59" s="27"/>
      <c r="F59" s="27"/>
      <c r="G59" s="27"/>
    </row>
    <row r="60" spans="2:7" ht="15.75" customHeight="1">
      <c r="B60" s="27"/>
      <c r="C60" s="27"/>
      <c r="D60" s="27"/>
      <c r="F60" s="27"/>
      <c r="G60" s="27"/>
    </row>
    <row r="61" spans="2:7" ht="15.75" customHeight="1">
      <c r="B61" s="27"/>
      <c r="C61" s="27"/>
      <c r="D61" s="27"/>
      <c r="F61" s="27"/>
      <c r="G61" s="27"/>
    </row>
    <row r="62" spans="2:7" ht="15.75" customHeight="1">
      <c r="B62" s="27"/>
      <c r="C62" s="27"/>
      <c r="D62" s="27"/>
      <c r="F62" s="27"/>
      <c r="G62" s="27"/>
    </row>
    <row r="63" spans="2:7" ht="15.75" customHeight="1">
      <c r="B63" s="27"/>
      <c r="C63" s="27"/>
      <c r="D63" s="27"/>
      <c r="F63" s="27"/>
      <c r="G63" s="27"/>
    </row>
    <row r="64" spans="2:7" ht="15.75" customHeight="1">
      <c r="B64" s="27"/>
      <c r="C64" s="27"/>
      <c r="D64" s="27"/>
      <c r="F64" s="27"/>
      <c r="G64" s="27"/>
    </row>
    <row r="65" spans="2:7" ht="15.75" customHeight="1">
      <c r="B65" s="27"/>
      <c r="C65" s="27"/>
      <c r="D65" s="27"/>
      <c r="F65" s="27"/>
      <c r="G65" s="27"/>
    </row>
    <row r="66" spans="2:7" ht="15.75" customHeight="1">
      <c r="B66" s="27"/>
      <c r="C66" s="27"/>
      <c r="D66" s="27"/>
      <c r="F66" s="27"/>
      <c r="G66" s="27"/>
    </row>
    <row r="67" spans="2:7" ht="15.75" customHeight="1">
      <c r="B67" s="27"/>
      <c r="C67" s="27"/>
      <c r="D67" s="27"/>
      <c r="F67" s="27"/>
      <c r="G67" s="27"/>
    </row>
    <row r="68" spans="2:7" ht="15.75" customHeight="1">
      <c r="B68" s="27"/>
      <c r="C68" s="27"/>
      <c r="D68" s="27"/>
      <c r="F68" s="27"/>
      <c r="G68" s="27"/>
    </row>
    <row r="69" spans="2:7" ht="15.75" customHeight="1">
      <c r="B69" s="27"/>
      <c r="C69" s="27"/>
      <c r="D69" s="27"/>
      <c r="F69" s="27"/>
      <c r="G69" s="27"/>
    </row>
    <row r="70" spans="2:7" ht="15.75" customHeight="1">
      <c r="B70" s="27"/>
      <c r="C70" s="27"/>
      <c r="D70" s="27"/>
      <c r="F70" s="27"/>
      <c r="G70" s="27"/>
    </row>
    <row r="71" spans="2:7" ht="15.75" customHeight="1">
      <c r="B71" s="27"/>
      <c r="C71" s="27"/>
      <c r="D71" s="27"/>
      <c r="F71" s="27"/>
      <c r="G71" s="27"/>
    </row>
    <row r="72" spans="2:7" ht="15.75" customHeight="1">
      <c r="B72" s="27"/>
      <c r="C72" s="27"/>
      <c r="D72" s="27"/>
      <c r="F72" s="27"/>
      <c r="G72" s="27"/>
    </row>
    <row r="73" spans="2:7" ht="15.75" customHeight="1">
      <c r="B73" s="27"/>
      <c r="C73" s="27"/>
      <c r="D73" s="27"/>
      <c r="F73" s="27"/>
      <c r="G73" s="27"/>
    </row>
    <row r="74" spans="2:7" ht="15.75" customHeight="1">
      <c r="B74" s="27"/>
      <c r="C74" s="27"/>
      <c r="D74" s="27"/>
      <c r="F74" s="27"/>
      <c r="G74" s="27"/>
    </row>
    <row r="75" spans="2:7" ht="15.75" customHeight="1">
      <c r="B75" s="27"/>
      <c r="C75" s="27"/>
      <c r="D75" s="27"/>
      <c r="F75" s="27"/>
      <c r="G75" s="27"/>
    </row>
    <row r="76" spans="2:7" ht="15.75" customHeight="1">
      <c r="B76" s="27"/>
      <c r="C76" s="27"/>
      <c r="D76" s="27"/>
      <c r="F76" s="27"/>
      <c r="G76" s="27"/>
    </row>
    <row r="77" spans="2:7" ht="15.75" customHeight="1">
      <c r="B77" s="27"/>
      <c r="C77" s="27"/>
      <c r="D77" s="27"/>
      <c r="F77" s="27"/>
      <c r="G77" s="27"/>
    </row>
    <row r="78" spans="2:7" ht="15.75" customHeight="1">
      <c r="B78" s="27"/>
      <c r="C78" s="27"/>
      <c r="D78" s="27"/>
      <c r="F78" s="27"/>
      <c r="G78" s="27"/>
    </row>
    <row r="79" spans="2:7" ht="15.75" customHeight="1">
      <c r="B79" s="27"/>
      <c r="C79" s="27"/>
      <c r="D79" s="27"/>
      <c r="F79" s="27"/>
      <c r="G79" s="27"/>
    </row>
    <row r="80" spans="2:7" ht="15.75" customHeight="1">
      <c r="B80" s="27"/>
      <c r="C80" s="27"/>
      <c r="D80" s="27"/>
      <c r="F80" s="27"/>
      <c r="G80" s="27"/>
    </row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="27" customFormat="1" ht="15.75" customHeight="1"/>
    <row r="450" s="27" customFormat="1" ht="15.75" customHeight="1"/>
    <row r="451" s="27" customFormat="1" ht="15.75" customHeight="1"/>
    <row r="452" s="27" customFormat="1" ht="15.75" customHeight="1"/>
    <row r="453" s="27" customFormat="1" ht="15.75" customHeight="1"/>
    <row r="454" s="27" customFormat="1" ht="15.75" customHeight="1"/>
    <row r="455" s="27" customFormat="1" ht="15.75" customHeight="1"/>
    <row r="456" s="27" customFormat="1" ht="15.75" customHeight="1"/>
    <row r="457" s="27" customFormat="1" ht="15.75" customHeight="1"/>
    <row r="458" s="27" customFormat="1" ht="15.75" customHeight="1"/>
    <row r="459" s="27" customFormat="1" ht="15.75" customHeight="1"/>
    <row r="460" s="27" customFormat="1" ht="15.75" customHeight="1"/>
    <row r="461" s="27" customFormat="1" ht="15.75" customHeight="1"/>
    <row r="462" s="27" customFormat="1" ht="15.75" customHeight="1"/>
    <row r="463" s="27" customFormat="1" ht="15.75" customHeight="1"/>
    <row r="464" s="27" customFormat="1" ht="15.75" customHeight="1"/>
    <row r="465" spans="2:7" ht="15.75" customHeight="1">
      <c r="B465" s="27"/>
      <c r="C465" s="27"/>
      <c r="D465" s="27"/>
      <c r="F465" s="27"/>
      <c r="G465" s="27"/>
    </row>
    <row r="466" spans="2:7" ht="15.75" customHeight="1">
      <c r="B466" s="27"/>
      <c r="C466" s="27"/>
      <c r="D466" s="27"/>
      <c r="F466" s="27"/>
      <c r="G466" s="27"/>
    </row>
    <row r="467" spans="2:7" ht="15.75" customHeight="1">
      <c r="B467" s="27"/>
      <c r="C467" s="27"/>
      <c r="D467" s="27"/>
      <c r="F467" s="27"/>
      <c r="G467" s="27"/>
    </row>
    <row r="468" spans="2:7" ht="15.75" customHeight="1">
      <c r="B468" s="27"/>
      <c r="C468" s="27"/>
      <c r="D468" s="27"/>
      <c r="F468" s="27"/>
      <c r="G468" s="27"/>
    </row>
    <row r="469" spans="2:7" ht="15.75" customHeight="1">
      <c r="B469" s="27"/>
      <c r="C469" s="27"/>
      <c r="D469" s="27"/>
      <c r="F469" s="27"/>
      <c r="G469" s="27"/>
    </row>
    <row r="470" spans="2:7" ht="15.75" customHeight="1">
      <c r="B470" s="27"/>
      <c r="C470" s="27"/>
      <c r="D470" s="27"/>
      <c r="F470" s="27"/>
      <c r="G470" s="27"/>
    </row>
    <row r="471" spans="2:7" ht="15.75" customHeight="1">
      <c r="F471" s="27"/>
      <c r="G471" s="27"/>
    </row>
    <row r="472" spans="2:7" ht="15.75" customHeight="1">
      <c r="F472" s="27"/>
      <c r="G472" s="27"/>
    </row>
    <row r="473" spans="2:7" ht="15.75" customHeight="1">
      <c r="G473" s="27"/>
    </row>
    <row r="474" spans="2:7" ht="15.75" customHeight="1">
      <c r="G474" s="27"/>
    </row>
  </sheetData>
  <sheetProtection algorithmName="SHA-512" hashValue="o6QrporN105UFUnEt6h57NI6HayR4qbf5rPRnQkVLsL+ILxB6/+W/q3UX7+fQxOh3SJVUUZ9wa28HJ6jAEp60g==" saltValue="CdNc6L3oRiKQA7GYWRfazw==" spinCount="100000" sheet="1" objects="1" scenarios="1"/>
  <mergeCells count="9">
    <mergeCell ref="B44:C44"/>
    <mergeCell ref="B45:C45"/>
    <mergeCell ref="B46:C46"/>
    <mergeCell ref="B4:D5"/>
    <mergeCell ref="B12:D14"/>
    <mergeCell ref="B24:D25"/>
    <mergeCell ref="B31:D32"/>
    <mergeCell ref="B21:C21"/>
    <mergeCell ref="B38:C38"/>
  </mergeCells>
  <phoneticPr fontId="3" type="noConversion"/>
  <pageMargins left="0.98425196850393704" right="0.74803149606299213" top="0.98425196850393704" bottom="0" header="0.51181102362204722" footer="0"/>
  <pageSetup scale="85" orientation="portrait" horizontalDpi="4294967292" verticalDpi="4294967292" r:id="rId1"/>
  <headerFooter alignWithMargins="0">
    <oddHeader xml:space="preserve">&amp;C&amp;11INSTITUTO SUPERIOR TÉCNICO — BALANÇO SOCIAL DE 2018
</oddHeader>
  </headerFooter>
  <picture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09DE0"/>
    <pageSetUpPr autoPageBreaks="0"/>
  </sheetPr>
  <dimension ref="A1:CN460"/>
  <sheetViews>
    <sheetView showGridLines="0" showRowColHeaders="0" zoomScaleNormal="100" workbookViewId="0">
      <selection activeCell="Q25" sqref="Q25"/>
    </sheetView>
  </sheetViews>
  <sheetFormatPr defaultColWidth="9.109375" defaultRowHeight="15.75" customHeight="1"/>
  <cols>
    <col min="1" max="1" width="3.33203125" style="27" customWidth="1"/>
    <col min="2" max="2" width="6.33203125" style="6" customWidth="1"/>
    <col min="3" max="3" width="24.6640625" style="6" customWidth="1"/>
    <col min="4" max="7" width="14.6640625" style="6" customWidth="1"/>
    <col min="8" max="8" width="8.33203125" style="6" customWidth="1"/>
    <col min="9" max="9" width="2.88671875" style="91" customWidth="1"/>
    <col min="10" max="11" width="4.33203125" style="6" customWidth="1"/>
    <col min="12" max="92" width="9.109375" style="27"/>
    <col min="93" max="16384" width="9.109375" style="6"/>
  </cols>
  <sheetData>
    <row r="1" spans="1:92" ht="15.75" customHeight="1">
      <c r="B1" s="27"/>
      <c r="C1" s="27"/>
      <c r="D1" s="27"/>
      <c r="E1" s="27"/>
      <c r="F1" s="27"/>
      <c r="G1" s="137"/>
      <c r="H1" s="137"/>
      <c r="I1" s="27"/>
      <c r="J1" s="27"/>
      <c r="K1" s="27"/>
      <c r="CK1" s="6"/>
      <c r="CL1" s="6"/>
      <c r="CM1" s="6"/>
      <c r="CN1" s="6"/>
    </row>
    <row r="2" spans="1:92" ht="15.75" customHeight="1">
      <c r="B2" s="184" t="s">
        <v>342</v>
      </c>
      <c r="C2" s="184" t="s">
        <v>91</v>
      </c>
      <c r="D2" s="27"/>
      <c r="E2" s="27"/>
      <c r="F2" s="27"/>
      <c r="G2" s="27"/>
      <c r="H2" s="27"/>
      <c r="I2" s="27"/>
      <c r="J2" s="27"/>
      <c r="K2" s="27"/>
      <c r="CK2" s="6"/>
      <c r="CL2" s="6"/>
      <c r="CM2" s="6"/>
      <c r="CN2" s="6"/>
    </row>
    <row r="3" spans="1:92" ht="15.75" customHeight="1">
      <c r="B3" s="219"/>
      <c r="C3" s="219"/>
      <c r="D3" s="27"/>
      <c r="E3" s="27"/>
      <c r="F3" s="27"/>
      <c r="G3" s="27"/>
      <c r="H3" s="27"/>
      <c r="I3" s="27"/>
      <c r="J3" s="27"/>
      <c r="K3" s="27"/>
    </row>
    <row r="4" spans="1:92" ht="47.1" customHeight="1">
      <c r="B4" s="591" t="s">
        <v>403</v>
      </c>
      <c r="C4" s="591"/>
      <c r="D4" s="591"/>
      <c r="E4" s="591"/>
      <c r="F4" s="591"/>
      <c r="G4" s="591"/>
      <c r="H4" s="591"/>
      <c r="I4" s="248"/>
      <c r="J4" s="27"/>
      <c r="K4" s="27"/>
    </row>
    <row r="5" spans="1:92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92" s="7" customFormat="1" ht="24.9" customHeight="1">
      <c r="A6" s="50"/>
      <c r="B6" s="239"/>
      <c r="C6" s="250"/>
      <c r="D6" s="241" t="s">
        <v>139</v>
      </c>
      <c r="E6" s="241" t="s">
        <v>140</v>
      </c>
      <c r="F6" s="241" t="s">
        <v>141</v>
      </c>
      <c r="G6" s="241" t="s">
        <v>142</v>
      </c>
      <c r="H6" s="375" t="s">
        <v>30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</row>
    <row r="7" spans="1:92" ht="20.100000000000001" customHeight="1">
      <c r="B7" s="344" t="s">
        <v>404</v>
      </c>
      <c r="C7" s="260"/>
      <c r="D7" s="213">
        <v>11</v>
      </c>
      <c r="E7" s="242">
        <v>69</v>
      </c>
      <c r="F7" s="242">
        <v>0</v>
      </c>
      <c r="G7" s="242">
        <v>0</v>
      </c>
      <c r="H7" s="382">
        <f>SUM(D7:G7)</f>
        <v>80</v>
      </c>
      <c r="I7" s="27"/>
      <c r="J7" s="27"/>
      <c r="K7" s="27"/>
    </row>
    <row r="8" spans="1:92" ht="20.100000000000001" customHeight="1">
      <c r="B8" s="344" t="s">
        <v>405</v>
      </c>
      <c r="C8" s="260"/>
      <c r="D8" s="213">
        <v>201</v>
      </c>
      <c r="E8" s="242">
        <v>33</v>
      </c>
      <c r="F8" s="242">
        <v>2</v>
      </c>
      <c r="G8" s="242">
        <v>0</v>
      </c>
      <c r="H8" s="382">
        <f>SUM(D8:G8)</f>
        <v>236</v>
      </c>
      <c r="I8" s="27"/>
      <c r="J8" s="27"/>
      <c r="K8" s="342"/>
    </row>
    <row r="9" spans="1:92" ht="20.100000000000001" customHeight="1">
      <c r="B9" s="688" t="s">
        <v>30</v>
      </c>
      <c r="C9" s="689"/>
      <c r="D9" s="382">
        <f>SUM(D7:D8)</f>
        <v>212</v>
      </c>
      <c r="E9" s="382">
        <f>SUM(E7:E8)</f>
        <v>102</v>
      </c>
      <c r="F9" s="382">
        <f>SUM(F7:F8)</f>
        <v>2</v>
      </c>
      <c r="G9" s="382">
        <f>SUM(G7:G8)</f>
        <v>0</v>
      </c>
      <c r="H9" s="382">
        <f>SUM(H7:H8)</f>
        <v>316</v>
      </c>
      <c r="I9" s="27"/>
      <c r="J9" s="27"/>
      <c r="K9" s="27"/>
    </row>
    <row r="10" spans="1:92" s="27" customFormat="1" ht="15.75" customHeight="1"/>
    <row r="11" spans="1:92" s="27" customFormat="1" ht="15.75" customHeight="1"/>
    <row r="12" spans="1:92" s="27" customFormat="1" ht="15.75" customHeight="1"/>
    <row r="13" spans="1:92" s="27" customFormat="1" ht="15.75" customHeight="1"/>
    <row r="14" spans="1:92" s="27" customFormat="1" ht="15.75" customHeight="1"/>
    <row r="15" spans="1:92" s="27" customFormat="1" ht="15.75" customHeight="1"/>
    <row r="16" spans="1:92" s="27" customFormat="1" ht="15.75" customHeight="1"/>
    <row r="17" s="27" customFormat="1" ht="15.75" customHeight="1"/>
    <row r="18" s="27" customFormat="1" ht="15.75" customHeight="1"/>
    <row r="19" s="27" customFormat="1" ht="15.75" customHeight="1"/>
    <row r="20" s="27" customFormat="1" ht="15.75" customHeight="1"/>
    <row r="21" s="27" customFormat="1" ht="15.75" customHeight="1"/>
    <row r="22" s="27" customFormat="1" ht="15.75" customHeight="1"/>
    <row r="23" s="27" customFormat="1" ht="15.75" customHeight="1"/>
    <row r="24" s="27" customFormat="1" ht="15.75" customHeight="1"/>
    <row r="25" s="27" customFormat="1" ht="15.75" customHeight="1"/>
    <row r="26" s="27" customFormat="1" ht="15.75" customHeight="1"/>
    <row r="27" s="27" customFormat="1" ht="15.75" customHeight="1"/>
    <row r="28" s="27" customFormat="1" ht="15.75" customHeight="1"/>
    <row r="29" s="27" customFormat="1" ht="15.75" customHeight="1"/>
    <row r="30" s="27" customFormat="1" ht="15.75" customHeight="1"/>
    <row r="31" s="27" customFormat="1" ht="15.75" customHeight="1"/>
    <row r="32" s="27" customFormat="1" ht="15.75" customHeight="1"/>
    <row r="33" s="27" customFormat="1" ht="15.75" customHeight="1"/>
    <row r="34" s="27" customFormat="1" ht="15.75" customHeight="1"/>
    <row r="35" s="27" customFormat="1" ht="15.75" customHeight="1"/>
    <row r="36" s="27" customFormat="1" ht="15.75" customHeight="1"/>
    <row r="37" s="27" customFormat="1" ht="15.75" customHeight="1"/>
    <row r="38" s="27" customFormat="1" ht="15.75" customHeight="1"/>
    <row r="39" s="27" customFormat="1" ht="15.75" customHeight="1"/>
    <row r="40" s="27" customFormat="1" ht="15.75" customHeight="1"/>
    <row r="41" s="27" customFormat="1" ht="15.75" customHeight="1"/>
    <row r="42" s="27" customFormat="1" ht="15.75" customHeight="1"/>
    <row r="43" s="27" customFormat="1" ht="15.75" customHeight="1"/>
    <row r="44" s="27" customFormat="1" ht="15.75" customHeight="1"/>
    <row r="45" s="27" customFormat="1" ht="15.75" customHeight="1"/>
    <row r="46" s="27" customFormat="1" ht="15.75" customHeight="1"/>
    <row r="47" s="27" customFormat="1" ht="15.75" customHeight="1"/>
    <row r="48" s="27" customFormat="1" ht="15.75" customHeight="1"/>
    <row r="49" s="27" customFormat="1" ht="15.75" customHeight="1"/>
    <row r="50" s="27" customFormat="1" ht="15.75" customHeight="1"/>
    <row r="51" s="27" customFormat="1" ht="15.75" customHeight="1"/>
    <row r="52" s="27" customFormat="1" ht="15.75" customHeight="1"/>
    <row r="53" s="27" customFormat="1" ht="15.75" customHeight="1"/>
    <row r="54" s="27" customFormat="1" ht="15.75" customHeight="1"/>
    <row r="55" s="27" customFormat="1" ht="15.75" customHeight="1"/>
    <row r="56" s="27" customFormat="1" ht="15.75" customHeight="1"/>
    <row r="57" s="27" customFormat="1" ht="15.75" customHeight="1"/>
    <row r="58" s="27" customFormat="1" ht="15.75" customHeight="1"/>
    <row r="59" s="27" customFormat="1" ht="15.75" customHeight="1"/>
    <row r="60" s="27" customFormat="1" ht="15.75" customHeight="1"/>
    <row r="61" s="27" customFormat="1" ht="15.75" customHeight="1"/>
    <row r="62" s="27" customFormat="1" ht="15.75" customHeight="1"/>
    <row r="63" s="27" customFormat="1" ht="15.75" customHeight="1"/>
    <row r="64" s="27" customFormat="1" ht="15.75" customHeight="1"/>
    <row r="65" s="27" customFormat="1" ht="15.75" customHeight="1"/>
    <row r="66" s="27" customFormat="1" ht="15.75" customHeight="1"/>
    <row r="67" s="27" customFormat="1" ht="15.75" customHeight="1"/>
    <row r="68" s="27" customFormat="1" ht="15.75" customHeight="1"/>
    <row r="69" s="27" customFormat="1" ht="15.75" customHeight="1"/>
    <row r="70" s="27" customFormat="1" ht="15.75" customHeight="1"/>
    <row r="71" s="27" customFormat="1" ht="15.75" customHeight="1"/>
    <row r="72" s="27" customFormat="1" ht="15.75" customHeight="1"/>
    <row r="73" s="27" customFormat="1" ht="15.75" customHeight="1"/>
    <row r="74" s="27" customFormat="1" ht="15.75" customHeight="1"/>
    <row r="75" s="27" customFormat="1" ht="15.75" customHeight="1"/>
    <row r="76" s="27" customFormat="1" ht="15.75" customHeight="1"/>
    <row r="77" s="27" customFormat="1" ht="15.75" customHeight="1"/>
    <row r="78" s="27" customFormat="1" ht="15.75" customHeight="1"/>
    <row r="79" s="27" customFormat="1" ht="15.75" customHeight="1"/>
    <row r="80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="27" customFormat="1" ht="15.75" customHeight="1"/>
    <row r="450" s="27" customFormat="1" ht="15.75" customHeight="1"/>
    <row r="451" s="27" customFormat="1" ht="15.75" customHeight="1"/>
    <row r="452" s="27" customFormat="1" ht="15.75" customHeight="1"/>
    <row r="453" s="27" customFormat="1" ht="15.75" customHeight="1"/>
    <row r="454" s="27" customFormat="1" ht="15.75" customHeight="1"/>
    <row r="455" s="27" customFormat="1" ht="15.75" customHeight="1"/>
    <row r="456" s="27" customFormat="1" ht="15.75" customHeight="1"/>
    <row r="457" s="27" customFormat="1" ht="15.75" customHeight="1"/>
    <row r="458" s="27" customFormat="1" ht="15.75" customHeight="1"/>
    <row r="459" s="27" customFormat="1" ht="15.75" customHeight="1"/>
    <row r="460" s="27" customFormat="1" ht="15.75" customHeight="1"/>
  </sheetData>
  <sheetProtection algorithmName="SHA-512" hashValue="/KBUpA4aorhxqY3/RYJnizuDeTedeHmh/7jLYiXsVbE8Tr2eycrvpOk7CUUssn15l9xTUGvVU/9tovxnENFV5Q==" saltValue="nC8W3b+F8V4Hhqky9u+FsA==" spinCount="100000" sheet="1" objects="1" scenarios="1"/>
  <mergeCells count="2">
    <mergeCell ref="B4:H4"/>
    <mergeCell ref="B9:C9"/>
  </mergeCells>
  <phoneticPr fontId="3" type="noConversion"/>
  <pageMargins left="0.86614173228346458" right="0.51181102362204722" top="1.2204724409448819" bottom="0" header="0.51181102362204722" footer="0"/>
  <pageSetup paperSize="9" orientation="landscape" horizontalDpi="2400" verticalDpi="2400" r:id="rId1"/>
  <headerFooter alignWithMargins="0">
    <oddHeader xml:space="preserve">&amp;C&amp;11INSTITUTO SUPERIOR TÉCNICO — BALANÇO SOCIAL DE 2018
</oddHeader>
  </headerFooter>
  <picture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9DE0"/>
    <pageSetUpPr autoPageBreaks="0"/>
  </sheetPr>
  <dimension ref="A1:CN465"/>
  <sheetViews>
    <sheetView showGridLines="0" showRowColHeaders="0" zoomScale="90" zoomScaleNormal="90" workbookViewId="0">
      <selection activeCell="S26" sqref="S26"/>
    </sheetView>
  </sheetViews>
  <sheetFormatPr defaultColWidth="9.109375" defaultRowHeight="15.75" customHeight="1"/>
  <cols>
    <col min="1" max="1" width="3.33203125" style="27" customWidth="1"/>
    <col min="2" max="2" width="22.6640625" style="24" customWidth="1"/>
    <col min="3" max="3" width="22.6640625" style="6" customWidth="1"/>
    <col min="4" max="4" width="6.33203125" style="6" customWidth="1"/>
    <col min="5" max="5" width="8.33203125" style="6" customWidth="1"/>
    <col min="6" max="8" width="6.33203125" style="6" customWidth="1"/>
    <col min="9" max="9" width="7.33203125" style="6" customWidth="1"/>
    <col min="10" max="10" width="7.44140625" style="6" customWidth="1"/>
    <col min="11" max="12" width="6.6640625" style="6" customWidth="1"/>
    <col min="13" max="13" width="8.33203125" style="6" customWidth="1"/>
    <col min="14" max="14" width="6.33203125" style="6" customWidth="1"/>
    <col min="15" max="15" width="7.33203125" style="6" customWidth="1"/>
    <col min="16" max="16" width="2.88671875" style="27" customWidth="1"/>
    <col min="17" max="18" width="4.33203125" style="6" customWidth="1"/>
    <col min="19" max="92" width="9.109375" style="27"/>
    <col min="93" max="16384" width="9.109375" style="6"/>
  </cols>
  <sheetData>
    <row r="1" spans="1:92" ht="15.75" customHeight="1">
      <c r="B1" s="99"/>
      <c r="C1" s="27"/>
      <c r="D1" s="27"/>
      <c r="E1" s="27"/>
      <c r="F1" s="27"/>
      <c r="G1" s="137"/>
      <c r="H1" s="137"/>
      <c r="I1" s="137"/>
      <c r="J1" s="137"/>
      <c r="K1" s="137"/>
      <c r="L1" s="137"/>
      <c r="M1" s="27"/>
      <c r="N1" s="27"/>
      <c r="O1" s="27"/>
      <c r="Q1" s="27"/>
      <c r="R1" s="27"/>
      <c r="CK1" s="6"/>
      <c r="CL1" s="6"/>
      <c r="CM1" s="6"/>
      <c r="CN1" s="6"/>
    </row>
    <row r="2" spans="1:92" ht="15.75" customHeight="1">
      <c r="B2" s="184" t="s">
        <v>383</v>
      </c>
      <c r="D2" s="27"/>
      <c r="E2" s="27"/>
      <c r="F2" s="27"/>
      <c r="G2" s="27"/>
      <c r="H2" s="27"/>
      <c r="I2" s="37"/>
      <c r="J2" s="27"/>
      <c r="K2" s="27"/>
      <c r="L2" s="27"/>
      <c r="M2" s="27"/>
      <c r="N2" s="27"/>
      <c r="O2" s="27"/>
      <c r="Q2" s="27"/>
      <c r="R2" s="27"/>
      <c r="CK2" s="6"/>
      <c r="CL2" s="6"/>
      <c r="CM2" s="6"/>
      <c r="CN2" s="6"/>
    </row>
    <row r="3" spans="1:92" ht="15.75" customHeight="1">
      <c r="B3" s="218"/>
      <c r="C3" s="21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Q3" s="27"/>
      <c r="R3" s="27"/>
      <c r="CK3" s="6"/>
      <c r="CL3" s="6"/>
      <c r="CM3" s="6"/>
      <c r="CN3" s="6"/>
    </row>
    <row r="4" spans="1:92" s="91" customFormat="1" ht="27.9" customHeight="1">
      <c r="A4" s="27"/>
      <c r="B4" s="591" t="s">
        <v>406</v>
      </c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248"/>
      <c r="O4" s="248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</row>
    <row r="5" spans="1:92" s="91" customFormat="1" ht="15.75" customHeight="1">
      <c r="A5" s="27"/>
      <c r="B5" s="216"/>
      <c r="C5" s="18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</row>
    <row r="6" spans="1:92" ht="15.75" customHeight="1">
      <c r="B6" s="99"/>
      <c r="C6" s="27"/>
      <c r="D6" s="523" t="s">
        <v>155</v>
      </c>
      <c r="E6" s="523" t="s">
        <v>156</v>
      </c>
      <c r="F6" s="537" t="s">
        <v>159</v>
      </c>
      <c r="G6" s="538"/>
      <c r="H6" s="538"/>
      <c r="I6" s="539"/>
      <c r="J6" s="598" t="s">
        <v>29</v>
      </c>
      <c r="K6" s="599" t="s">
        <v>28</v>
      </c>
      <c r="L6" s="598" t="s">
        <v>66</v>
      </c>
      <c r="M6" s="592" t="s">
        <v>338</v>
      </c>
      <c r="N6" s="251"/>
      <c r="O6" s="27"/>
      <c r="Q6" s="27"/>
      <c r="R6" s="27"/>
      <c r="CI6" s="6"/>
      <c r="CJ6" s="6"/>
      <c r="CK6" s="6"/>
      <c r="CL6" s="6"/>
      <c r="CM6" s="6"/>
      <c r="CN6" s="6"/>
    </row>
    <row r="7" spans="1:92" s="253" customFormat="1" ht="113.1" customHeight="1">
      <c r="A7" s="161"/>
      <c r="B7" s="133"/>
      <c r="C7" s="252"/>
      <c r="D7" s="524"/>
      <c r="E7" s="524"/>
      <c r="F7" s="112" t="s">
        <v>79</v>
      </c>
      <c r="G7" s="112" t="s">
        <v>157</v>
      </c>
      <c r="H7" s="112" t="s">
        <v>158</v>
      </c>
      <c r="I7" s="114" t="s">
        <v>7</v>
      </c>
      <c r="J7" s="599"/>
      <c r="K7" s="599"/>
      <c r="L7" s="599"/>
      <c r="M7" s="593"/>
      <c r="N7" s="25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</row>
    <row r="8" spans="1:92" ht="21" customHeight="1">
      <c r="B8" s="684" t="s">
        <v>407</v>
      </c>
      <c r="C8" s="664"/>
      <c r="D8" s="232">
        <v>0</v>
      </c>
      <c r="E8" s="232">
        <v>4</v>
      </c>
      <c r="F8" s="254">
        <v>41</v>
      </c>
      <c r="G8" s="254">
        <v>26</v>
      </c>
      <c r="H8" s="254">
        <v>6</v>
      </c>
      <c r="I8" s="232">
        <f>SUM(F8:H8)</f>
        <v>73</v>
      </c>
      <c r="J8" s="232">
        <v>0</v>
      </c>
      <c r="K8" s="232">
        <v>0</v>
      </c>
      <c r="L8" s="232">
        <v>3</v>
      </c>
      <c r="M8" s="362">
        <f>SUM(I8:L8)+D8+E8</f>
        <v>80</v>
      </c>
      <c r="N8" s="27"/>
      <c r="O8" s="27"/>
      <c r="Q8" s="27"/>
      <c r="R8" s="27"/>
      <c r="CI8" s="6"/>
      <c r="CJ8" s="6"/>
      <c r="CK8" s="6"/>
      <c r="CL8" s="6"/>
      <c r="CM8" s="6"/>
      <c r="CN8" s="6"/>
    </row>
    <row r="9" spans="1:92" ht="20.100000000000001" customHeight="1">
      <c r="B9" s="684" t="s">
        <v>408</v>
      </c>
      <c r="C9" s="664"/>
      <c r="D9" s="232">
        <v>0</v>
      </c>
      <c r="E9" s="345">
        <v>52</v>
      </c>
      <c r="F9" s="254">
        <v>105</v>
      </c>
      <c r="G9" s="254">
        <v>22</v>
      </c>
      <c r="H9" s="254">
        <v>1</v>
      </c>
      <c r="I9" s="232">
        <f>SUM(F9:H9)</f>
        <v>128</v>
      </c>
      <c r="J9" s="232">
        <v>49</v>
      </c>
      <c r="K9" s="232">
        <v>2</v>
      </c>
      <c r="L9" s="232">
        <v>5</v>
      </c>
      <c r="M9" s="362">
        <f>SUM(I9:L9)+D9+E9</f>
        <v>236</v>
      </c>
      <c r="N9" s="27"/>
      <c r="O9" s="27"/>
      <c r="Q9" s="27"/>
      <c r="R9" s="27"/>
      <c r="CI9" s="6"/>
      <c r="CJ9" s="6"/>
      <c r="CK9" s="6"/>
      <c r="CL9" s="6"/>
      <c r="CM9" s="6"/>
      <c r="CN9" s="6"/>
    </row>
    <row r="10" spans="1:92" s="7" customFormat="1" ht="20.100000000000001" customHeight="1">
      <c r="A10" s="50"/>
      <c r="B10" s="688" t="s">
        <v>30</v>
      </c>
      <c r="C10" s="689"/>
      <c r="D10" s="382">
        <f t="shared" ref="D10:L10" si="0">SUM(D8:D9)</f>
        <v>0</v>
      </c>
      <c r="E10" s="382">
        <f t="shared" si="0"/>
        <v>56</v>
      </c>
      <c r="F10" s="382">
        <f t="shared" si="0"/>
        <v>146</v>
      </c>
      <c r="G10" s="382">
        <f t="shared" si="0"/>
        <v>48</v>
      </c>
      <c r="H10" s="382">
        <f t="shared" si="0"/>
        <v>7</v>
      </c>
      <c r="I10" s="387">
        <f>SUM(I8:I9)</f>
        <v>201</v>
      </c>
      <c r="J10" s="378">
        <f t="shared" si="0"/>
        <v>49</v>
      </c>
      <c r="K10" s="382">
        <f t="shared" si="0"/>
        <v>2</v>
      </c>
      <c r="L10" s="382">
        <f t="shared" si="0"/>
        <v>8</v>
      </c>
      <c r="M10" s="362">
        <f>SUM(M8:M9)</f>
        <v>316</v>
      </c>
      <c r="N10" s="50"/>
      <c r="O10" s="50"/>
      <c r="P10" s="50"/>
      <c r="Q10" s="50"/>
      <c r="R10" s="50"/>
      <c r="S10" s="351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</row>
    <row r="11" spans="1:92" s="7" customFormat="1" ht="15" customHeight="1">
      <c r="A11" s="506"/>
      <c r="B11" s="229"/>
      <c r="C11" s="37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29"/>
      <c r="O11" s="37"/>
      <c r="P11" s="506"/>
      <c r="Q11" s="506"/>
      <c r="R11" s="506"/>
      <c r="S11" s="351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  <c r="AI11" s="506"/>
      <c r="AJ11" s="506"/>
      <c r="AK11" s="506"/>
      <c r="AL11" s="506"/>
      <c r="AM11" s="506"/>
      <c r="AN11" s="506"/>
      <c r="AO11" s="506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  <c r="BA11" s="506"/>
      <c r="BB11" s="506"/>
      <c r="BC11" s="506"/>
      <c r="BD11" s="506"/>
      <c r="BE11" s="506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  <c r="BX11" s="506"/>
      <c r="BY11" s="506"/>
      <c r="BZ11" s="506"/>
      <c r="CA11" s="506"/>
      <c r="CB11" s="506"/>
      <c r="CC11" s="506"/>
      <c r="CD11" s="506"/>
      <c r="CE11" s="506"/>
      <c r="CF11" s="506"/>
      <c r="CG11" s="506"/>
      <c r="CH11" s="506"/>
    </row>
    <row r="12" spans="1:92" s="37" customFormat="1" ht="15" customHeight="1">
      <c r="B12" s="229"/>
      <c r="D12" s="255"/>
      <c r="E12" s="255"/>
      <c r="F12" s="255"/>
      <c r="G12" s="255"/>
      <c r="H12" s="255"/>
      <c r="I12" s="255"/>
      <c r="J12" s="255"/>
      <c r="K12" s="255"/>
      <c r="L12" s="255"/>
      <c r="M12" s="255"/>
    </row>
    <row r="13" spans="1:92" ht="15" customHeight="1">
      <c r="B13" s="540" t="s">
        <v>499</v>
      </c>
      <c r="C13" s="540"/>
      <c r="D13" s="540" t="s">
        <v>391</v>
      </c>
      <c r="E13" s="553" t="s">
        <v>500</v>
      </c>
      <c r="F13" s="553"/>
      <c r="G13" s="553"/>
      <c r="H13" s="553"/>
      <c r="I13" s="553"/>
      <c r="J13" s="553"/>
      <c r="K13" s="540" t="s">
        <v>494</v>
      </c>
      <c r="L13" s="540" t="s">
        <v>391</v>
      </c>
      <c r="M13" s="574">
        <v>0.2225</v>
      </c>
      <c r="N13" s="27"/>
      <c r="O13" s="27"/>
      <c r="P13" s="256"/>
      <c r="Q13" s="27"/>
      <c r="R13" s="27"/>
    </row>
    <row r="14" spans="1:92" ht="15.75" customHeight="1">
      <c r="B14" s="540"/>
      <c r="C14" s="540"/>
      <c r="D14" s="540"/>
      <c r="E14" s="540" t="s">
        <v>490</v>
      </c>
      <c r="F14" s="540"/>
      <c r="G14" s="540"/>
      <c r="H14" s="540"/>
      <c r="I14" s="540"/>
      <c r="J14" s="540"/>
      <c r="K14" s="540"/>
      <c r="L14" s="540"/>
      <c r="M14" s="574"/>
      <c r="N14" s="27"/>
      <c r="O14" s="27"/>
      <c r="Q14" s="27"/>
      <c r="R14" s="27"/>
      <c r="CM14" s="6"/>
      <c r="CN14" s="6"/>
    </row>
    <row r="15" spans="1:92" s="37" customFormat="1" ht="15" customHeight="1">
      <c r="B15" s="229"/>
      <c r="D15" s="255"/>
      <c r="E15" s="255"/>
      <c r="F15" s="255"/>
      <c r="G15" s="255"/>
      <c r="H15" s="255"/>
      <c r="I15" s="255"/>
      <c r="J15" s="255"/>
      <c r="K15" s="255"/>
      <c r="L15" s="255"/>
      <c r="M15" s="255"/>
    </row>
    <row r="16" spans="1:92" s="37" customFormat="1" ht="15" customHeight="1">
      <c r="B16" s="229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</row>
    <row r="17" spans="1:92" s="37" customFormat="1" ht="27" customHeight="1">
      <c r="B17" s="99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48"/>
      <c r="O17" s="248"/>
    </row>
    <row r="18" spans="1:92" s="37" customFormat="1" ht="15" customHeight="1">
      <c r="B18" s="690" t="s">
        <v>409</v>
      </c>
      <c r="C18" s="690"/>
      <c r="D18" s="690"/>
      <c r="E18" s="690"/>
      <c r="F18" s="690"/>
      <c r="G18" s="690"/>
      <c r="H18" s="690"/>
      <c r="I18" s="690"/>
      <c r="J18" s="690"/>
      <c r="K18" s="690"/>
      <c r="L18" s="690"/>
      <c r="M18" s="690"/>
      <c r="N18" s="255"/>
      <c r="O18" s="255"/>
    </row>
    <row r="19" spans="1:92" s="38" customFormat="1" ht="15" customHeight="1">
      <c r="A19" s="37"/>
      <c r="B19" s="690"/>
      <c r="C19" s="690"/>
      <c r="D19" s="690"/>
      <c r="E19" s="690"/>
      <c r="F19" s="690"/>
      <c r="G19" s="690"/>
      <c r="H19" s="690"/>
      <c r="I19" s="690"/>
      <c r="J19" s="690"/>
      <c r="K19" s="690"/>
      <c r="L19" s="690"/>
      <c r="M19" s="690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</row>
    <row r="20" spans="1:92" s="38" customFormat="1" ht="30" customHeight="1">
      <c r="A20" s="37"/>
      <c r="B20" s="184"/>
      <c r="C20" s="184"/>
      <c r="D20" s="27"/>
      <c r="E20" s="27"/>
      <c r="F20" s="159"/>
      <c r="G20" s="159"/>
      <c r="H20" s="159"/>
      <c r="I20" s="37"/>
      <c r="J20" s="27"/>
      <c r="K20" s="27"/>
      <c r="L20" s="27"/>
      <c r="M20" s="2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</row>
    <row r="21" spans="1:92" ht="20.100000000000001" customHeight="1">
      <c r="B21" s="99"/>
      <c r="C21" s="27"/>
      <c r="D21" s="523" t="s">
        <v>155</v>
      </c>
      <c r="E21" s="523" t="s">
        <v>156</v>
      </c>
      <c r="F21" s="537" t="s">
        <v>159</v>
      </c>
      <c r="G21" s="538"/>
      <c r="H21" s="538"/>
      <c r="I21" s="539"/>
      <c r="J21" s="598" t="s">
        <v>29</v>
      </c>
      <c r="K21" s="599" t="s">
        <v>28</v>
      </c>
      <c r="L21" s="598" t="s">
        <v>66</v>
      </c>
      <c r="M21" s="592" t="s">
        <v>338</v>
      </c>
      <c r="N21" s="27"/>
      <c r="O21" s="27"/>
      <c r="Q21" s="27"/>
      <c r="R21" s="37"/>
      <c r="S21" s="37"/>
      <c r="CM21" s="6"/>
      <c r="CN21" s="6"/>
    </row>
    <row r="22" spans="1:92" ht="113.1" customHeight="1">
      <c r="B22" s="133"/>
      <c r="C22" s="252"/>
      <c r="D22" s="524"/>
      <c r="E22" s="524"/>
      <c r="F22" s="112" t="s">
        <v>79</v>
      </c>
      <c r="G22" s="112" t="s">
        <v>157</v>
      </c>
      <c r="H22" s="112" t="s">
        <v>158</v>
      </c>
      <c r="I22" s="114" t="s">
        <v>7</v>
      </c>
      <c r="J22" s="599"/>
      <c r="K22" s="599"/>
      <c r="L22" s="599"/>
      <c r="M22" s="593"/>
      <c r="N22" s="27"/>
      <c r="O22" s="27"/>
      <c r="Q22" s="27"/>
      <c r="R22" s="27"/>
      <c r="CM22" s="6"/>
      <c r="CN22" s="6"/>
    </row>
    <row r="23" spans="1:92" ht="20.100000000000001" customHeight="1">
      <c r="B23" s="684" t="s">
        <v>410</v>
      </c>
      <c r="C23" s="664"/>
      <c r="D23" s="494">
        <v>0</v>
      </c>
      <c r="E23" s="494">
        <v>157</v>
      </c>
      <c r="F23" s="495">
        <v>1835</v>
      </c>
      <c r="G23" s="495">
        <v>1128</v>
      </c>
      <c r="H23" s="495">
        <v>300</v>
      </c>
      <c r="I23" s="494">
        <f>F23+G23+H23</f>
        <v>3263</v>
      </c>
      <c r="J23" s="494">
        <v>0</v>
      </c>
      <c r="K23" s="494">
        <v>0</v>
      </c>
      <c r="L23" s="494">
        <v>107</v>
      </c>
      <c r="M23" s="501">
        <f>D23+E23+I23+J23+K23+L23</f>
        <v>3527</v>
      </c>
      <c r="N23" s="27"/>
      <c r="O23" s="27"/>
      <c r="Q23" s="27"/>
      <c r="R23" s="27"/>
      <c r="CM23" s="6"/>
      <c r="CN23" s="6"/>
    </row>
    <row r="24" spans="1:92" ht="20.100000000000001" customHeight="1">
      <c r="B24" s="684" t="s">
        <v>411</v>
      </c>
      <c r="C24" s="664"/>
      <c r="D24" s="494">
        <v>0</v>
      </c>
      <c r="E24" s="494">
        <v>1016.2</v>
      </c>
      <c r="F24" s="495">
        <v>1788.1</v>
      </c>
      <c r="G24" s="495">
        <v>452.3</v>
      </c>
      <c r="H24" s="495">
        <v>35</v>
      </c>
      <c r="I24" s="494">
        <f>F24+G24+H24</f>
        <v>2275.4</v>
      </c>
      <c r="J24" s="494">
        <v>1116</v>
      </c>
      <c r="K24" s="494">
        <v>56</v>
      </c>
      <c r="L24" s="494">
        <v>68.3</v>
      </c>
      <c r="M24" s="501">
        <f>D24+E24+I24+J24+K24+L24</f>
        <v>4531.9000000000005</v>
      </c>
      <c r="N24" s="27"/>
      <c r="O24" s="27"/>
      <c r="Q24" s="27"/>
      <c r="R24" s="27"/>
      <c r="CM24" s="6"/>
      <c r="CN24" s="6"/>
    </row>
    <row r="25" spans="1:92" ht="20.100000000000001" customHeight="1">
      <c r="B25" s="688" t="s">
        <v>30</v>
      </c>
      <c r="C25" s="689"/>
      <c r="D25" s="496">
        <f t="shared" ref="D25:L25" si="1">SUM(D23:D24)</f>
        <v>0</v>
      </c>
      <c r="E25" s="496">
        <f t="shared" si="1"/>
        <v>1173.2</v>
      </c>
      <c r="F25" s="497">
        <f t="shared" si="1"/>
        <v>3623.1</v>
      </c>
      <c r="G25" s="497">
        <f t="shared" si="1"/>
        <v>1580.3</v>
      </c>
      <c r="H25" s="497">
        <f t="shared" si="1"/>
        <v>335</v>
      </c>
      <c r="I25" s="498">
        <f>SUM(I23:I24)</f>
        <v>5538.4</v>
      </c>
      <c r="J25" s="499">
        <f t="shared" si="1"/>
        <v>1116</v>
      </c>
      <c r="K25" s="496">
        <f t="shared" si="1"/>
        <v>56</v>
      </c>
      <c r="L25" s="496">
        <f t="shared" si="1"/>
        <v>175.3</v>
      </c>
      <c r="M25" s="501">
        <f>SUM(M23:M24)</f>
        <v>8058.9000000000005</v>
      </c>
      <c r="N25" s="27"/>
      <c r="O25" s="27"/>
      <c r="Q25" s="27"/>
      <c r="R25" s="27"/>
    </row>
    <row r="26" spans="1:92" ht="15.75" customHeight="1">
      <c r="B26" s="9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Q26" s="27"/>
      <c r="R26" s="27"/>
    </row>
    <row r="29" spans="1:92" ht="20.399999999999999" customHeight="1">
      <c r="B29" s="99"/>
      <c r="C29" s="27"/>
      <c r="D29" s="27"/>
      <c r="E29" s="27"/>
      <c r="F29" s="27"/>
      <c r="G29" s="27"/>
      <c r="H29" s="27"/>
      <c r="I29" s="27" t="s">
        <v>114</v>
      </c>
      <c r="J29" s="27"/>
      <c r="K29" s="27"/>
      <c r="L29" s="27"/>
      <c r="M29" s="27"/>
      <c r="N29" s="27"/>
      <c r="O29" s="27"/>
      <c r="Q29" s="27"/>
      <c r="R29" s="27"/>
      <c r="CM29" s="6"/>
      <c r="CN29" s="6"/>
    </row>
    <row r="30" spans="1:92" ht="20.100000000000001" customHeight="1">
      <c r="B30" s="9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Q30" s="27"/>
      <c r="R30" s="27"/>
      <c r="CM30" s="6"/>
      <c r="CN30" s="6"/>
    </row>
    <row r="31" spans="1:92" ht="20.100000000000001" customHeight="1">
      <c r="M31" s="27"/>
      <c r="N31" s="27"/>
      <c r="O31" s="27"/>
      <c r="Q31" s="27"/>
      <c r="R31" s="27"/>
      <c r="CM31" s="6"/>
      <c r="CN31" s="6"/>
    </row>
    <row r="32" spans="1:92" ht="20.100000000000001" customHeight="1">
      <c r="M32" s="27"/>
      <c r="N32" s="27"/>
      <c r="O32" s="27"/>
      <c r="Q32" s="27"/>
      <c r="R32" s="27"/>
      <c r="CM32" s="6"/>
      <c r="CN32" s="6"/>
    </row>
    <row r="33" spans="2:92" ht="15.75" customHeight="1">
      <c r="B33" s="99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Q33" s="27"/>
      <c r="R33" s="27"/>
      <c r="CM33" s="6"/>
      <c r="CN33" s="6"/>
    </row>
    <row r="34" spans="2:92" ht="15.75" customHeight="1">
      <c r="B34" s="99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Q34" s="27"/>
      <c r="R34" s="27"/>
    </row>
    <row r="35" spans="2:92" ht="15.75" customHeight="1">
      <c r="B35" s="99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Q35" s="27"/>
      <c r="R35" s="27"/>
    </row>
    <row r="36" spans="2:92" ht="15.75" customHeight="1">
      <c r="B36" s="99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Q36" s="27"/>
      <c r="R36" s="27"/>
    </row>
    <row r="37" spans="2:92" ht="15.75" customHeight="1">
      <c r="B37" s="99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Q37" s="27"/>
    </row>
    <row r="38" spans="2:92" ht="15.75" customHeight="1">
      <c r="B38" s="9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2:92" ht="15.75" customHeight="1">
      <c r="B39" s="99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92" ht="15.75" customHeight="1">
      <c r="B40" s="99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92" ht="15.75" customHeight="1">
      <c r="B41" s="99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2:92" ht="15.75" customHeight="1">
      <c r="B42" s="9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2:92" ht="15.75" customHeight="1">
      <c r="B43" s="99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2:92" ht="15.75" customHeight="1">
      <c r="B44" s="99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2:92" ht="15.75" customHeight="1">
      <c r="B45" s="99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2:92" ht="15.75" customHeight="1">
      <c r="B46" s="99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2:92" ht="15.75" customHeight="1">
      <c r="B47" s="99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2:92" ht="15.75" customHeight="1">
      <c r="B48" s="99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2:15" ht="15.75" customHeight="1">
      <c r="B49" s="99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2:15" ht="15.75" customHeight="1">
      <c r="B50" s="9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5" ht="15.75" customHeight="1">
      <c r="B51" s="99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5.75" customHeight="1">
      <c r="B52" s="99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2:15" ht="15.75" customHeight="1">
      <c r="B53" s="99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2:15" ht="15.75" customHeight="1">
      <c r="B54" s="9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2:15" ht="15.75" customHeight="1">
      <c r="B55" s="9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 ht="15.75" customHeight="1">
      <c r="B56" s="99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 ht="15.75" customHeight="1">
      <c r="B57" s="99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 ht="15.75" customHeight="1">
      <c r="B58" s="99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 ht="15.75" customHeight="1">
      <c r="B59" s="99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2:15" ht="15.75" customHeight="1">
      <c r="B60" s="9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2:15" ht="15.75" customHeight="1">
      <c r="B61" s="99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2:15" ht="15.75" customHeight="1">
      <c r="B62" s="99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2:15" ht="15.75" customHeight="1">
      <c r="B63" s="99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2:15" ht="15.75" customHeight="1">
      <c r="B64" s="99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2:15" ht="15.75" customHeight="1">
      <c r="B65" s="99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2:15" ht="15.75" customHeight="1">
      <c r="B66" s="99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2:15" ht="15.75" customHeight="1">
      <c r="B67" s="99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2:15" ht="15.75" customHeight="1">
      <c r="B68" s="9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2:15" ht="15.75" customHeight="1">
      <c r="B69" s="99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2:15" ht="15.75" customHeight="1">
      <c r="B70" s="99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2:15" ht="15.75" customHeight="1">
      <c r="B71" s="99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2:15" ht="15.75" customHeight="1">
      <c r="B72" s="99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2:15" ht="15.75" customHeight="1">
      <c r="B73" s="99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2:15" ht="15.75" customHeight="1">
      <c r="B74" s="99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2:15" ht="15.75" customHeight="1">
      <c r="B75" s="99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2:15" ht="15.75" customHeight="1">
      <c r="B76" s="99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2:15" ht="15.75" customHeight="1">
      <c r="B77" s="99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2:15" ht="15.75" customHeight="1">
      <c r="B78" s="99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2:15" ht="15.75" customHeight="1">
      <c r="B79" s="99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2:15" ht="15.75" customHeight="1">
      <c r="B80" s="99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2:18" ht="15.75" customHeight="1">
      <c r="B81" s="99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2:18" ht="15.75" customHeight="1">
      <c r="B82" s="99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2:18" ht="15.75" customHeight="1">
      <c r="B83" s="99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2:18" ht="15.75" customHeight="1">
      <c r="B84" s="99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2:18" ht="15.75" customHeight="1">
      <c r="B85" s="99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R85" s="27"/>
    </row>
    <row r="86" spans="2:18" ht="15.75" customHeight="1">
      <c r="B86" s="99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Q86" s="27"/>
      <c r="R86" s="27"/>
    </row>
    <row r="87" spans="2:18" ht="15.75" customHeight="1">
      <c r="B87" s="99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Q87" s="27"/>
      <c r="R87" s="27"/>
    </row>
    <row r="88" spans="2:18" ht="15.75" customHeight="1">
      <c r="B88" s="99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Q88" s="27"/>
      <c r="R88" s="27"/>
    </row>
    <row r="89" spans="2:18" ht="15.75" customHeight="1">
      <c r="B89" s="99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Q89" s="27"/>
      <c r="R89" s="27"/>
    </row>
    <row r="90" spans="2:18" ht="15.75" customHeight="1">
      <c r="B90" s="99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Q90" s="27"/>
      <c r="R90" s="27"/>
    </row>
    <row r="91" spans="2:18" ht="15.75" customHeight="1">
      <c r="B91" s="99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Q91" s="27"/>
      <c r="R91" s="27"/>
    </row>
    <row r="92" spans="2:18" ht="15.75" customHeight="1">
      <c r="B92" s="99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Q92" s="27"/>
      <c r="R92" s="27"/>
    </row>
    <row r="93" spans="2:18" ht="15.75" customHeight="1">
      <c r="B93" s="99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Q93" s="27"/>
      <c r="R93" s="27"/>
    </row>
    <row r="94" spans="2:18" ht="15.75" customHeight="1">
      <c r="B94" s="99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Q94" s="27"/>
      <c r="R94" s="27"/>
    </row>
    <row r="95" spans="2:18" ht="15.75" customHeight="1">
      <c r="B95" s="99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Q95" s="27"/>
      <c r="R95" s="27"/>
    </row>
    <row r="96" spans="2:18" ht="15.75" customHeight="1">
      <c r="B96" s="99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Q96" s="27"/>
      <c r="R96" s="27"/>
    </row>
    <row r="97" spans="2:18" ht="15.75" customHeight="1">
      <c r="B97" s="99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Q97" s="27"/>
      <c r="R97" s="27"/>
    </row>
    <row r="98" spans="2:18" ht="15.75" customHeight="1">
      <c r="B98" s="99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Q98" s="27"/>
      <c r="R98" s="27"/>
    </row>
    <row r="99" spans="2:18" ht="15.75" customHeight="1">
      <c r="B99" s="99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Q99" s="27"/>
      <c r="R99" s="27"/>
    </row>
    <row r="100" spans="2:18" ht="15.75" customHeight="1">
      <c r="B100" s="99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Q100" s="27"/>
      <c r="R100" s="27"/>
    </row>
    <row r="101" spans="2:18" ht="15.75" customHeight="1">
      <c r="B101" s="99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Q101" s="27"/>
      <c r="R101" s="27"/>
    </row>
    <row r="102" spans="2:18" ht="15.75" customHeight="1">
      <c r="B102" s="99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Q102" s="27"/>
      <c r="R102" s="27"/>
    </row>
    <row r="103" spans="2:18" ht="15.75" customHeight="1">
      <c r="B103" s="99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Q103" s="27"/>
      <c r="R103" s="27"/>
    </row>
    <row r="104" spans="2:18" ht="15.75" customHeight="1">
      <c r="B104" s="9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Q104" s="27"/>
      <c r="R104" s="27"/>
    </row>
    <row r="105" spans="2:18" ht="15.75" customHeight="1">
      <c r="B105" s="99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Q105" s="27"/>
      <c r="R105" s="27"/>
    </row>
    <row r="106" spans="2:18" ht="15.75" customHeight="1">
      <c r="B106" s="99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Q106" s="27"/>
      <c r="R106" s="27"/>
    </row>
    <row r="107" spans="2:18" ht="15.75" customHeight="1">
      <c r="B107" s="99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Q107" s="27"/>
      <c r="R107" s="27"/>
    </row>
    <row r="108" spans="2:18" ht="15.75" customHeight="1">
      <c r="B108" s="99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Q108" s="27"/>
      <c r="R108" s="27"/>
    </row>
    <row r="109" spans="2:18" ht="15.75" customHeight="1">
      <c r="B109" s="99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Q109" s="27"/>
      <c r="R109" s="27"/>
    </row>
    <row r="110" spans="2:18" ht="15.75" customHeight="1">
      <c r="B110" s="99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Q110" s="27"/>
      <c r="R110" s="27"/>
    </row>
    <row r="111" spans="2:18" ht="15.75" customHeight="1">
      <c r="B111" s="99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Q111" s="27"/>
      <c r="R111" s="27"/>
    </row>
    <row r="112" spans="2:18" ht="15.75" customHeight="1">
      <c r="B112" s="99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Q112" s="27"/>
      <c r="R112" s="27"/>
    </row>
    <row r="113" spans="2:18" ht="15.75" customHeight="1">
      <c r="B113" s="99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Q113" s="27"/>
      <c r="R113" s="27"/>
    </row>
    <row r="114" spans="2:18" ht="15.75" customHeight="1">
      <c r="B114" s="99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Q114" s="27"/>
      <c r="R114" s="27"/>
    </row>
    <row r="115" spans="2:18" ht="15.75" customHeight="1">
      <c r="B115" s="99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Q115" s="27"/>
      <c r="R115" s="27"/>
    </row>
    <row r="116" spans="2:18" ht="15.75" customHeight="1">
      <c r="B116" s="99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Q116" s="27"/>
      <c r="R116" s="27"/>
    </row>
    <row r="117" spans="2:18" ht="15.75" customHeight="1">
      <c r="B117" s="99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Q117" s="27"/>
      <c r="R117" s="27"/>
    </row>
    <row r="118" spans="2:18" ht="15.75" customHeight="1">
      <c r="B118" s="99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Q118" s="27"/>
      <c r="R118" s="27"/>
    </row>
    <row r="119" spans="2:18" ht="15.75" customHeight="1">
      <c r="B119" s="99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Q119" s="27"/>
      <c r="R119" s="27"/>
    </row>
    <row r="120" spans="2:18" ht="15.75" customHeight="1">
      <c r="B120" s="99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Q120" s="27"/>
      <c r="R120" s="27"/>
    </row>
    <row r="121" spans="2:18" ht="15.75" customHeight="1">
      <c r="B121" s="99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Q121" s="27"/>
      <c r="R121" s="27"/>
    </row>
    <row r="122" spans="2:18" ht="15.75" customHeight="1">
      <c r="B122" s="99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Q122" s="27"/>
      <c r="R122" s="27"/>
    </row>
    <row r="123" spans="2:18" ht="15.75" customHeight="1">
      <c r="B123" s="99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Q123" s="27"/>
      <c r="R123" s="27"/>
    </row>
    <row r="124" spans="2:18" ht="15.75" customHeight="1">
      <c r="B124" s="99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Q124" s="27"/>
      <c r="R124" s="27"/>
    </row>
    <row r="125" spans="2:18" ht="15.75" customHeight="1">
      <c r="B125" s="99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Q125" s="27"/>
      <c r="R125" s="27"/>
    </row>
    <row r="126" spans="2:18" ht="15.75" customHeight="1">
      <c r="B126" s="99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Q126" s="27"/>
      <c r="R126" s="27"/>
    </row>
    <row r="127" spans="2:18" ht="15.75" customHeight="1">
      <c r="B127" s="99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Q127" s="27"/>
      <c r="R127" s="27"/>
    </row>
    <row r="128" spans="2:18" ht="15.75" customHeight="1">
      <c r="B128" s="99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Q128" s="27"/>
      <c r="R128" s="27"/>
    </row>
    <row r="129" spans="2:18" ht="15.75" customHeight="1">
      <c r="B129" s="99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Q129" s="27"/>
      <c r="R129" s="27"/>
    </row>
    <row r="130" spans="2:18" ht="15.75" customHeight="1">
      <c r="B130" s="99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Q130" s="27"/>
      <c r="R130" s="27"/>
    </row>
    <row r="131" spans="2:18" ht="15.75" customHeight="1">
      <c r="B131" s="99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Q131" s="27"/>
      <c r="R131" s="27"/>
    </row>
    <row r="132" spans="2:18" ht="15.75" customHeight="1">
      <c r="B132" s="99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Q132" s="27"/>
      <c r="R132" s="27"/>
    </row>
    <row r="133" spans="2:18" ht="15.75" customHeight="1">
      <c r="B133" s="99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Q133" s="27"/>
      <c r="R133" s="27"/>
    </row>
    <row r="134" spans="2:18" ht="15.75" customHeight="1">
      <c r="B134" s="99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Q134" s="27"/>
      <c r="R134" s="27"/>
    </row>
    <row r="135" spans="2:18" ht="15.75" customHeight="1">
      <c r="B135" s="99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Q135" s="27"/>
      <c r="R135" s="27"/>
    </row>
    <row r="136" spans="2:18" ht="15.75" customHeight="1">
      <c r="B136" s="99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Q136" s="27"/>
      <c r="R136" s="27"/>
    </row>
    <row r="137" spans="2:18" ht="15.75" customHeight="1">
      <c r="B137" s="99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Q137" s="27"/>
      <c r="R137" s="27"/>
    </row>
    <row r="138" spans="2:18" ht="15.75" customHeight="1">
      <c r="B138" s="99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Q138" s="27"/>
      <c r="R138" s="27"/>
    </row>
    <row r="139" spans="2:18" ht="15.75" customHeight="1">
      <c r="B139" s="99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Q139" s="27"/>
      <c r="R139" s="27"/>
    </row>
    <row r="140" spans="2:18" ht="15.75" customHeight="1">
      <c r="B140" s="99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Q140" s="27"/>
      <c r="R140" s="27"/>
    </row>
    <row r="141" spans="2:18" ht="15.75" customHeight="1">
      <c r="B141" s="99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Q141" s="27"/>
      <c r="R141" s="27"/>
    </row>
    <row r="142" spans="2:18" ht="15.75" customHeight="1">
      <c r="B142" s="99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Q142" s="27"/>
      <c r="R142" s="27"/>
    </row>
    <row r="143" spans="2:18" ht="15.75" customHeight="1">
      <c r="B143" s="99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Q143" s="27"/>
      <c r="R143" s="27"/>
    </row>
    <row r="144" spans="2:18" ht="15.75" customHeight="1">
      <c r="B144" s="99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Q144" s="27"/>
      <c r="R144" s="27"/>
    </row>
    <row r="145" spans="2:18" ht="15.75" customHeight="1">
      <c r="B145" s="99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Q145" s="27"/>
      <c r="R145" s="27"/>
    </row>
    <row r="146" spans="2:18" ht="15.75" customHeight="1">
      <c r="B146" s="99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Q146" s="27"/>
      <c r="R146" s="27"/>
    </row>
    <row r="147" spans="2:18" ht="15.75" customHeight="1">
      <c r="B147" s="99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Q147" s="27"/>
      <c r="R147" s="27"/>
    </row>
    <row r="148" spans="2:18" ht="15.75" customHeight="1">
      <c r="B148" s="99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Q148" s="27"/>
      <c r="R148" s="27"/>
    </row>
    <row r="149" spans="2:18" ht="15.75" customHeight="1">
      <c r="B149" s="99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Q149" s="27"/>
      <c r="R149" s="27"/>
    </row>
    <row r="150" spans="2:18" ht="15.75" customHeight="1">
      <c r="B150" s="99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Q150" s="27"/>
      <c r="R150" s="27"/>
    </row>
    <row r="151" spans="2:18" ht="15.75" customHeight="1">
      <c r="B151" s="99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Q151" s="27"/>
      <c r="R151" s="27"/>
    </row>
    <row r="152" spans="2:18" ht="15.75" customHeight="1">
      <c r="B152" s="99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Q152" s="27"/>
      <c r="R152" s="27"/>
    </row>
    <row r="153" spans="2:18" ht="15.75" customHeight="1">
      <c r="B153" s="99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Q153" s="27"/>
      <c r="R153" s="27"/>
    </row>
    <row r="154" spans="2:18" ht="15.75" customHeight="1">
      <c r="B154" s="99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Q154" s="27"/>
      <c r="R154" s="27"/>
    </row>
    <row r="155" spans="2:18" ht="15.75" customHeight="1">
      <c r="B155" s="99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Q155" s="27"/>
      <c r="R155" s="27"/>
    </row>
    <row r="156" spans="2:18" ht="15.75" customHeight="1">
      <c r="B156" s="99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Q156" s="27"/>
      <c r="R156" s="27"/>
    </row>
    <row r="157" spans="2:18" ht="15.75" customHeight="1">
      <c r="B157" s="99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Q157" s="27"/>
      <c r="R157" s="27"/>
    </row>
    <row r="158" spans="2:18" ht="15.75" customHeight="1">
      <c r="B158" s="99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Q158" s="27"/>
      <c r="R158" s="27"/>
    </row>
    <row r="159" spans="2:18" ht="15.75" customHeight="1">
      <c r="B159" s="99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Q159" s="27"/>
      <c r="R159" s="27"/>
    </row>
    <row r="160" spans="2:18" ht="15.75" customHeight="1">
      <c r="B160" s="99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Q160" s="27"/>
      <c r="R160" s="27"/>
    </row>
    <row r="161" spans="2:18" ht="15.75" customHeight="1">
      <c r="B161" s="99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Q161" s="27"/>
      <c r="R161" s="27"/>
    </row>
    <row r="162" spans="2:18" ht="15.75" customHeight="1">
      <c r="B162" s="99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Q162" s="27"/>
      <c r="R162" s="27"/>
    </row>
    <row r="163" spans="2:18" ht="15.75" customHeight="1">
      <c r="B163" s="99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Q163" s="27"/>
      <c r="R163" s="27"/>
    </row>
    <row r="164" spans="2:18" ht="15.75" customHeight="1">
      <c r="B164" s="99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Q164" s="27"/>
      <c r="R164" s="27"/>
    </row>
    <row r="165" spans="2:18" ht="15.75" customHeight="1">
      <c r="B165" s="99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Q165" s="27"/>
      <c r="R165" s="27"/>
    </row>
    <row r="166" spans="2:18" ht="15.75" customHeight="1">
      <c r="B166" s="99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Q166" s="27"/>
      <c r="R166" s="27"/>
    </row>
    <row r="167" spans="2:18" ht="15.75" customHeight="1">
      <c r="B167" s="99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Q167" s="27"/>
      <c r="R167" s="27"/>
    </row>
    <row r="168" spans="2:18" ht="15.75" customHeight="1">
      <c r="B168" s="99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Q168" s="27"/>
      <c r="R168" s="27"/>
    </row>
    <row r="169" spans="2:18" ht="15.75" customHeight="1">
      <c r="B169" s="99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Q169" s="27"/>
      <c r="R169" s="27"/>
    </row>
    <row r="170" spans="2:18" ht="15.75" customHeight="1">
      <c r="B170" s="99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Q170" s="27"/>
      <c r="R170" s="27"/>
    </row>
    <row r="171" spans="2:18" ht="15.75" customHeight="1">
      <c r="B171" s="99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Q171" s="27"/>
      <c r="R171" s="27"/>
    </row>
    <row r="172" spans="2:18" ht="15.75" customHeight="1">
      <c r="B172" s="99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Q172" s="27"/>
      <c r="R172" s="27"/>
    </row>
    <row r="173" spans="2:18" ht="15.75" customHeight="1">
      <c r="B173" s="99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Q173" s="27"/>
      <c r="R173" s="27"/>
    </row>
    <row r="174" spans="2:18" ht="15.75" customHeight="1">
      <c r="B174" s="99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Q174" s="27"/>
      <c r="R174" s="27"/>
    </row>
    <row r="175" spans="2:18" ht="15.75" customHeight="1">
      <c r="B175" s="99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Q175" s="27"/>
      <c r="R175" s="27"/>
    </row>
    <row r="176" spans="2:18" ht="15.75" customHeight="1">
      <c r="B176" s="99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Q176" s="27"/>
      <c r="R176" s="27"/>
    </row>
    <row r="177" spans="2:18" ht="15.75" customHeight="1">
      <c r="B177" s="99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Q177" s="27"/>
      <c r="R177" s="27"/>
    </row>
    <row r="178" spans="2:18" ht="15.75" customHeight="1">
      <c r="B178" s="99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Q178" s="27"/>
      <c r="R178" s="27"/>
    </row>
    <row r="179" spans="2:18" ht="15.75" customHeight="1">
      <c r="B179" s="99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Q179" s="27"/>
      <c r="R179" s="27"/>
    </row>
    <row r="180" spans="2:18" ht="15.75" customHeight="1">
      <c r="B180" s="99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Q180" s="27"/>
      <c r="R180" s="27"/>
    </row>
    <row r="181" spans="2:18" ht="15.75" customHeight="1">
      <c r="B181" s="99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Q181" s="27"/>
      <c r="R181" s="27"/>
    </row>
    <row r="182" spans="2:18" ht="15.75" customHeight="1">
      <c r="B182" s="99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Q182" s="27"/>
      <c r="R182" s="27"/>
    </row>
    <row r="183" spans="2:18" ht="15.75" customHeight="1">
      <c r="B183" s="99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Q183" s="27"/>
      <c r="R183" s="27"/>
    </row>
    <row r="184" spans="2:18" ht="15.75" customHeight="1">
      <c r="B184" s="99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Q184" s="27"/>
      <c r="R184" s="27"/>
    </row>
    <row r="185" spans="2:18" ht="15.75" customHeight="1">
      <c r="B185" s="99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Q185" s="27"/>
      <c r="R185" s="27"/>
    </row>
    <row r="186" spans="2:18" ht="15.75" customHeight="1">
      <c r="B186" s="99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Q186" s="27"/>
      <c r="R186" s="27"/>
    </row>
    <row r="187" spans="2:18" ht="15.75" customHeight="1">
      <c r="B187" s="99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Q187" s="27"/>
      <c r="R187" s="27"/>
    </row>
    <row r="188" spans="2:18" ht="15.75" customHeight="1">
      <c r="B188" s="99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Q188" s="27"/>
      <c r="R188" s="27"/>
    </row>
    <row r="189" spans="2:18" ht="15.75" customHeight="1">
      <c r="B189" s="99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Q189" s="27"/>
      <c r="R189" s="27"/>
    </row>
    <row r="190" spans="2:18" ht="15.75" customHeight="1">
      <c r="B190" s="99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Q190" s="27"/>
      <c r="R190" s="27"/>
    </row>
    <row r="191" spans="2:18" ht="15.75" customHeight="1">
      <c r="B191" s="99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Q191" s="27"/>
      <c r="R191" s="27"/>
    </row>
    <row r="192" spans="2:18" ht="15.75" customHeight="1">
      <c r="B192" s="99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Q192" s="27"/>
      <c r="R192" s="27"/>
    </row>
    <row r="193" spans="2:18" ht="15.75" customHeight="1">
      <c r="B193" s="99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Q193" s="27"/>
      <c r="R193" s="27"/>
    </row>
    <row r="194" spans="2:18" ht="15.75" customHeight="1">
      <c r="B194" s="99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Q194" s="27"/>
      <c r="R194" s="27"/>
    </row>
    <row r="195" spans="2:18" ht="15.75" customHeight="1">
      <c r="B195" s="99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Q195" s="27"/>
      <c r="R195" s="27"/>
    </row>
    <row r="196" spans="2:18" ht="15.75" customHeight="1">
      <c r="B196" s="99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Q196" s="27"/>
      <c r="R196" s="27"/>
    </row>
    <row r="197" spans="2:18" ht="15.75" customHeight="1">
      <c r="B197" s="99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Q197" s="27"/>
      <c r="R197" s="27"/>
    </row>
    <row r="198" spans="2:18" ht="15.75" customHeight="1">
      <c r="B198" s="99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Q198" s="27"/>
      <c r="R198" s="27"/>
    </row>
    <row r="199" spans="2:18" ht="15.75" customHeight="1">
      <c r="B199" s="99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Q199" s="27"/>
      <c r="R199" s="27"/>
    </row>
    <row r="200" spans="2:18" ht="15.75" customHeight="1">
      <c r="B200" s="99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Q200" s="27"/>
      <c r="R200" s="27"/>
    </row>
    <row r="201" spans="2:18" ht="15.75" customHeight="1">
      <c r="B201" s="99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Q201" s="27"/>
      <c r="R201" s="27"/>
    </row>
    <row r="202" spans="2:18" ht="15.75" customHeight="1">
      <c r="B202" s="99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Q202" s="27"/>
      <c r="R202" s="27"/>
    </row>
    <row r="203" spans="2:18" ht="15.75" customHeight="1">
      <c r="B203" s="99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Q203" s="27"/>
      <c r="R203" s="27"/>
    </row>
    <row r="204" spans="2:18" ht="15.75" customHeight="1">
      <c r="B204" s="99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Q204" s="27"/>
      <c r="R204" s="27"/>
    </row>
    <row r="205" spans="2:18" ht="15.75" customHeight="1">
      <c r="B205" s="99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Q205" s="27"/>
      <c r="R205" s="27"/>
    </row>
    <row r="206" spans="2:18" ht="15.75" customHeight="1">
      <c r="B206" s="99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Q206" s="27"/>
      <c r="R206" s="27"/>
    </row>
    <row r="207" spans="2:18" ht="15.75" customHeight="1">
      <c r="B207" s="99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Q207" s="27"/>
      <c r="R207" s="27"/>
    </row>
    <row r="208" spans="2:18" ht="15.75" customHeight="1">
      <c r="B208" s="99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Q208" s="27"/>
      <c r="R208" s="27"/>
    </row>
    <row r="209" spans="2:18" ht="15.75" customHeight="1">
      <c r="B209" s="99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Q209" s="27"/>
      <c r="R209" s="27"/>
    </row>
    <row r="210" spans="2:18" ht="15.75" customHeight="1">
      <c r="B210" s="99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Q210" s="27"/>
      <c r="R210" s="27"/>
    </row>
    <row r="211" spans="2:18" ht="15.75" customHeight="1">
      <c r="B211" s="99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Q211" s="27"/>
      <c r="R211" s="27"/>
    </row>
    <row r="212" spans="2:18" ht="15.75" customHeight="1">
      <c r="B212" s="99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Q212" s="27"/>
      <c r="R212" s="27"/>
    </row>
    <row r="213" spans="2:18" ht="15.75" customHeight="1">
      <c r="B213" s="99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Q213" s="27"/>
      <c r="R213" s="27"/>
    </row>
    <row r="214" spans="2:18" ht="15.75" customHeight="1">
      <c r="B214" s="99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Q214" s="27"/>
      <c r="R214" s="27"/>
    </row>
    <row r="215" spans="2:18" ht="15.75" customHeight="1">
      <c r="B215" s="99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Q215" s="27"/>
      <c r="R215" s="27"/>
    </row>
    <row r="216" spans="2:18" ht="15.75" customHeight="1">
      <c r="B216" s="99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Q216" s="27"/>
      <c r="R216" s="27"/>
    </row>
    <row r="217" spans="2:18" ht="15.75" customHeight="1">
      <c r="B217" s="99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Q217" s="27"/>
      <c r="R217" s="27"/>
    </row>
    <row r="218" spans="2:18" ht="15.75" customHeight="1">
      <c r="B218" s="99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Q218" s="27"/>
      <c r="R218" s="27"/>
    </row>
    <row r="219" spans="2:18" ht="15.75" customHeight="1">
      <c r="B219" s="99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Q219" s="27"/>
      <c r="R219" s="27"/>
    </row>
    <row r="220" spans="2:18" ht="15.75" customHeight="1">
      <c r="B220" s="99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Q220" s="27"/>
      <c r="R220" s="27"/>
    </row>
    <row r="221" spans="2:18" ht="15.75" customHeight="1">
      <c r="B221" s="99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Q221" s="27"/>
      <c r="R221" s="27"/>
    </row>
    <row r="222" spans="2:18" ht="15.75" customHeight="1">
      <c r="B222" s="99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Q222" s="27"/>
      <c r="R222" s="27"/>
    </row>
    <row r="223" spans="2:18" ht="15.75" customHeight="1">
      <c r="B223" s="99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Q223" s="27"/>
      <c r="R223" s="27"/>
    </row>
    <row r="224" spans="2:18" ht="15.75" customHeight="1">
      <c r="B224" s="99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Q224" s="27"/>
      <c r="R224" s="27"/>
    </row>
    <row r="225" spans="2:18" ht="15.75" customHeight="1">
      <c r="B225" s="99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Q225" s="27"/>
      <c r="R225" s="27"/>
    </row>
    <row r="226" spans="2:18" ht="15.75" customHeight="1">
      <c r="B226" s="99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Q226" s="27"/>
      <c r="R226" s="27"/>
    </row>
    <row r="227" spans="2:18" ht="15.75" customHeight="1">
      <c r="B227" s="99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Q227" s="27"/>
      <c r="R227" s="27"/>
    </row>
    <row r="228" spans="2:18" ht="15.75" customHeight="1">
      <c r="B228" s="99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Q228" s="27"/>
      <c r="R228" s="27"/>
    </row>
    <row r="229" spans="2:18" ht="15.75" customHeight="1">
      <c r="B229" s="99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Q229" s="27"/>
      <c r="R229" s="27"/>
    </row>
    <row r="230" spans="2:18" ht="15.75" customHeight="1">
      <c r="B230" s="99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Q230" s="27"/>
      <c r="R230" s="27"/>
    </row>
    <row r="231" spans="2:18" ht="15.75" customHeight="1">
      <c r="B231" s="99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Q231" s="27"/>
      <c r="R231" s="27"/>
    </row>
    <row r="232" spans="2:18" ht="15.75" customHeight="1">
      <c r="B232" s="99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Q232" s="27"/>
      <c r="R232" s="27"/>
    </row>
    <row r="233" spans="2:18" ht="15.75" customHeight="1">
      <c r="B233" s="99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Q233" s="27"/>
      <c r="R233" s="27"/>
    </row>
    <row r="234" spans="2:18" ht="15.75" customHeight="1">
      <c r="B234" s="99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Q234" s="27"/>
      <c r="R234" s="27"/>
    </row>
    <row r="235" spans="2:18" ht="15.75" customHeight="1">
      <c r="B235" s="99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Q235" s="27"/>
      <c r="R235" s="27"/>
    </row>
    <row r="236" spans="2:18" ht="15.75" customHeight="1">
      <c r="B236" s="99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Q236" s="27"/>
      <c r="R236" s="27"/>
    </row>
    <row r="237" spans="2:18" ht="15.75" customHeight="1">
      <c r="B237" s="99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Q237" s="27"/>
      <c r="R237" s="27"/>
    </row>
    <row r="238" spans="2:18" ht="15.75" customHeight="1">
      <c r="B238" s="99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Q238" s="27"/>
      <c r="R238" s="27"/>
    </row>
    <row r="239" spans="2:18" ht="15.75" customHeight="1">
      <c r="B239" s="99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Q239" s="27"/>
      <c r="R239" s="27"/>
    </row>
    <row r="240" spans="2:18" ht="15.75" customHeight="1">
      <c r="B240" s="99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Q240" s="27"/>
      <c r="R240" s="27"/>
    </row>
    <row r="241" spans="2:18" ht="15.75" customHeight="1">
      <c r="B241" s="99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Q241" s="27"/>
      <c r="R241" s="27"/>
    </row>
    <row r="242" spans="2:18" ht="15.75" customHeight="1">
      <c r="B242" s="99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Q242" s="27"/>
      <c r="R242" s="27"/>
    </row>
    <row r="243" spans="2:18" ht="15.75" customHeight="1">
      <c r="B243" s="99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Q243" s="27"/>
      <c r="R243" s="27"/>
    </row>
    <row r="244" spans="2:18" ht="15.75" customHeight="1">
      <c r="B244" s="99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Q244" s="27"/>
      <c r="R244" s="27"/>
    </row>
    <row r="245" spans="2:18" ht="15.75" customHeight="1">
      <c r="B245" s="99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Q245" s="27"/>
      <c r="R245" s="27"/>
    </row>
    <row r="246" spans="2:18" ht="15.75" customHeight="1">
      <c r="B246" s="99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Q246" s="27"/>
      <c r="R246" s="27"/>
    </row>
    <row r="247" spans="2:18" ht="15.75" customHeight="1">
      <c r="B247" s="99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Q247" s="27"/>
      <c r="R247" s="27"/>
    </row>
    <row r="248" spans="2:18" ht="15.75" customHeight="1">
      <c r="B248" s="99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Q248" s="27"/>
      <c r="R248" s="27"/>
    </row>
    <row r="249" spans="2:18" ht="15.75" customHeight="1">
      <c r="B249" s="99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Q249" s="27"/>
      <c r="R249" s="27"/>
    </row>
    <row r="250" spans="2:18" ht="15.75" customHeight="1">
      <c r="B250" s="99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Q250" s="27"/>
      <c r="R250" s="27"/>
    </row>
    <row r="251" spans="2:18" ht="15.75" customHeight="1">
      <c r="B251" s="99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Q251" s="27"/>
      <c r="R251" s="27"/>
    </row>
    <row r="252" spans="2:18" ht="15.75" customHeight="1">
      <c r="B252" s="99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Q252" s="27"/>
      <c r="R252" s="27"/>
    </row>
    <row r="253" spans="2:18" ht="15.75" customHeight="1">
      <c r="B253" s="99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Q253" s="27"/>
      <c r="R253" s="27"/>
    </row>
    <row r="254" spans="2:18" ht="15.75" customHeight="1">
      <c r="B254" s="99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Q254" s="27"/>
      <c r="R254" s="27"/>
    </row>
    <row r="255" spans="2:18" ht="15.75" customHeight="1">
      <c r="B255" s="99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Q255" s="27"/>
      <c r="R255" s="27"/>
    </row>
    <row r="256" spans="2:18" ht="15.75" customHeight="1">
      <c r="B256" s="99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Q256" s="27"/>
      <c r="R256" s="27"/>
    </row>
    <row r="257" spans="2:18" ht="15.75" customHeight="1">
      <c r="B257" s="99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Q257" s="27"/>
      <c r="R257" s="27"/>
    </row>
    <row r="258" spans="2:18" ht="15.75" customHeight="1">
      <c r="B258" s="99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Q258" s="27"/>
      <c r="R258" s="27"/>
    </row>
    <row r="259" spans="2:18" ht="15.75" customHeight="1">
      <c r="B259" s="99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Q259" s="27"/>
      <c r="R259" s="27"/>
    </row>
    <row r="260" spans="2:18" ht="15.75" customHeight="1">
      <c r="B260" s="99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Q260" s="27"/>
      <c r="R260" s="27"/>
    </row>
    <row r="261" spans="2:18" ht="15.75" customHeight="1">
      <c r="B261" s="99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Q261" s="27"/>
      <c r="R261" s="27"/>
    </row>
    <row r="262" spans="2:18" ht="15.75" customHeight="1">
      <c r="B262" s="99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Q262" s="27"/>
      <c r="R262" s="27"/>
    </row>
    <row r="263" spans="2:18" ht="15.75" customHeight="1">
      <c r="B263" s="99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Q263" s="27"/>
      <c r="R263" s="27"/>
    </row>
    <row r="264" spans="2:18" ht="15.75" customHeight="1">
      <c r="B264" s="99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Q264" s="27"/>
      <c r="R264" s="27"/>
    </row>
    <row r="265" spans="2:18" ht="15.75" customHeight="1">
      <c r="B265" s="99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Q265" s="27"/>
      <c r="R265" s="27"/>
    </row>
    <row r="266" spans="2:18" ht="15.75" customHeight="1">
      <c r="B266" s="99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Q266" s="27"/>
      <c r="R266" s="27"/>
    </row>
    <row r="267" spans="2:18" ht="15.75" customHeight="1">
      <c r="B267" s="99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Q267" s="27"/>
      <c r="R267" s="27"/>
    </row>
    <row r="268" spans="2:18" ht="15.75" customHeight="1">
      <c r="B268" s="99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Q268" s="27"/>
      <c r="R268" s="27"/>
    </row>
    <row r="269" spans="2:18" ht="15.75" customHeight="1">
      <c r="B269" s="99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Q269" s="27"/>
      <c r="R269" s="27"/>
    </row>
    <row r="270" spans="2:18" ht="15.75" customHeight="1">
      <c r="B270" s="99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Q270" s="27"/>
      <c r="R270" s="27"/>
    </row>
    <row r="271" spans="2:18" ht="15.75" customHeight="1">
      <c r="B271" s="99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Q271" s="27"/>
      <c r="R271" s="27"/>
    </row>
    <row r="272" spans="2:18" ht="15.75" customHeight="1">
      <c r="B272" s="99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Q272" s="27"/>
      <c r="R272" s="27"/>
    </row>
    <row r="273" spans="2:18" ht="15.75" customHeight="1">
      <c r="B273" s="99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Q273" s="27"/>
      <c r="R273" s="27"/>
    </row>
    <row r="274" spans="2:18" ht="15.75" customHeight="1">
      <c r="B274" s="99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Q274" s="27"/>
      <c r="R274" s="27"/>
    </row>
    <row r="275" spans="2:18" ht="15.75" customHeight="1">
      <c r="B275" s="99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Q275" s="27"/>
      <c r="R275" s="27"/>
    </row>
    <row r="276" spans="2:18" ht="15.75" customHeight="1">
      <c r="B276" s="99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Q276" s="27"/>
      <c r="R276" s="27"/>
    </row>
    <row r="277" spans="2:18" ht="15.75" customHeight="1">
      <c r="B277" s="99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Q277" s="27"/>
      <c r="R277" s="27"/>
    </row>
    <row r="278" spans="2:18" ht="15.75" customHeight="1">
      <c r="B278" s="99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Q278" s="27"/>
      <c r="R278" s="27"/>
    </row>
    <row r="279" spans="2:18" ht="15.75" customHeight="1">
      <c r="B279" s="99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Q279" s="27"/>
      <c r="R279" s="27"/>
    </row>
    <row r="280" spans="2:18" ht="15.75" customHeight="1">
      <c r="B280" s="99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Q280" s="27"/>
      <c r="R280" s="27"/>
    </row>
    <row r="281" spans="2:18" ht="15.75" customHeight="1">
      <c r="B281" s="99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Q281" s="27"/>
      <c r="R281" s="27"/>
    </row>
    <row r="282" spans="2:18" ht="15.75" customHeight="1">
      <c r="B282" s="99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Q282" s="27"/>
      <c r="R282" s="27"/>
    </row>
    <row r="283" spans="2:18" ht="15.75" customHeight="1">
      <c r="B283" s="99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Q283" s="27"/>
      <c r="R283" s="27"/>
    </row>
    <row r="284" spans="2:18" ht="15.75" customHeight="1">
      <c r="B284" s="99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Q284" s="27"/>
      <c r="R284" s="27"/>
    </row>
    <row r="285" spans="2:18" ht="15.75" customHeight="1">
      <c r="B285" s="99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Q285" s="27"/>
      <c r="R285" s="27"/>
    </row>
    <row r="286" spans="2:18" ht="15.75" customHeight="1">
      <c r="B286" s="99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Q286" s="27"/>
      <c r="R286" s="27"/>
    </row>
    <row r="287" spans="2:18" ht="15.75" customHeight="1">
      <c r="B287" s="99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Q287" s="27"/>
      <c r="R287" s="27"/>
    </row>
    <row r="288" spans="2:18" ht="15.75" customHeight="1">
      <c r="B288" s="99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Q288" s="27"/>
      <c r="R288" s="27"/>
    </row>
    <row r="289" spans="2:18" ht="15.75" customHeight="1">
      <c r="B289" s="99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Q289" s="27"/>
      <c r="R289" s="27"/>
    </row>
    <row r="290" spans="2:18" ht="15.75" customHeight="1">
      <c r="B290" s="99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Q290" s="27"/>
      <c r="R290" s="27"/>
    </row>
    <row r="291" spans="2:18" ht="15.75" customHeight="1">
      <c r="B291" s="99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Q291" s="27"/>
      <c r="R291" s="27"/>
    </row>
    <row r="292" spans="2:18" ht="15.75" customHeight="1">
      <c r="B292" s="99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Q292" s="27"/>
      <c r="R292" s="27"/>
    </row>
    <row r="293" spans="2:18" ht="15.75" customHeight="1">
      <c r="B293" s="99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Q293" s="27"/>
      <c r="R293" s="27"/>
    </row>
    <row r="294" spans="2:18" ht="15.75" customHeight="1">
      <c r="B294" s="99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Q294" s="27"/>
      <c r="R294" s="27"/>
    </row>
    <row r="295" spans="2:18" ht="15.75" customHeight="1">
      <c r="B295" s="99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Q295" s="27"/>
      <c r="R295" s="27"/>
    </row>
    <row r="296" spans="2:18" ht="15.75" customHeight="1">
      <c r="B296" s="99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Q296" s="27"/>
      <c r="R296" s="27"/>
    </row>
    <row r="297" spans="2:18" ht="15.75" customHeight="1">
      <c r="B297" s="99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Q297" s="27"/>
      <c r="R297" s="27"/>
    </row>
    <row r="298" spans="2:18" ht="15.75" customHeight="1">
      <c r="B298" s="99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Q298" s="27"/>
      <c r="R298" s="27"/>
    </row>
    <row r="299" spans="2:18" ht="15.75" customHeight="1">
      <c r="B299" s="99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Q299" s="27"/>
      <c r="R299" s="27"/>
    </row>
    <row r="300" spans="2:18" ht="15.75" customHeight="1">
      <c r="B300" s="99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Q300" s="27"/>
      <c r="R300" s="27"/>
    </row>
    <row r="301" spans="2:18" ht="15.75" customHeight="1">
      <c r="B301" s="99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Q301" s="27"/>
      <c r="R301" s="27"/>
    </row>
    <row r="302" spans="2:18" ht="15.75" customHeight="1">
      <c r="B302" s="99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Q302" s="27"/>
      <c r="R302" s="27"/>
    </row>
    <row r="303" spans="2:18" ht="15.75" customHeight="1">
      <c r="B303" s="99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Q303" s="27"/>
      <c r="R303" s="27"/>
    </row>
    <row r="304" spans="2:18" ht="15.75" customHeight="1">
      <c r="B304" s="99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Q304" s="27"/>
      <c r="R304" s="27"/>
    </row>
    <row r="305" spans="2:18" ht="15.75" customHeight="1">
      <c r="B305" s="99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Q305" s="27"/>
      <c r="R305" s="27"/>
    </row>
    <row r="306" spans="2:18" ht="15.75" customHeight="1">
      <c r="B306" s="99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Q306" s="27"/>
      <c r="R306" s="27"/>
    </row>
    <row r="307" spans="2:18" ht="15.75" customHeight="1">
      <c r="B307" s="99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Q307" s="27"/>
      <c r="R307" s="27"/>
    </row>
    <row r="308" spans="2:18" ht="15.75" customHeight="1">
      <c r="B308" s="99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Q308" s="27"/>
      <c r="R308" s="27"/>
    </row>
    <row r="309" spans="2:18" ht="15.75" customHeight="1">
      <c r="B309" s="99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Q309" s="27"/>
      <c r="R309" s="27"/>
    </row>
    <row r="310" spans="2:18" ht="15.75" customHeight="1">
      <c r="B310" s="99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Q310" s="27"/>
      <c r="R310" s="27"/>
    </row>
    <row r="311" spans="2:18" ht="15.75" customHeight="1">
      <c r="B311" s="99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Q311" s="27"/>
      <c r="R311" s="27"/>
    </row>
    <row r="312" spans="2:18" ht="15.75" customHeight="1">
      <c r="B312" s="99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Q312" s="27"/>
      <c r="R312" s="27"/>
    </row>
    <row r="313" spans="2:18" ht="15.75" customHeight="1">
      <c r="B313" s="99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Q313" s="27"/>
      <c r="R313" s="27"/>
    </row>
    <row r="314" spans="2:18" ht="15.75" customHeight="1">
      <c r="B314" s="99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Q314" s="27"/>
      <c r="R314" s="27"/>
    </row>
    <row r="315" spans="2:18" ht="15.75" customHeight="1">
      <c r="B315" s="99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Q315" s="27"/>
      <c r="R315" s="27"/>
    </row>
    <row r="316" spans="2:18" ht="15.75" customHeight="1">
      <c r="B316" s="99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Q316" s="27"/>
      <c r="R316" s="27"/>
    </row>
    <row r="317" spans="2:18" ht="15.75" customHeight="1">
      <c r="B317" s="99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Q317" s="27"/>
      <c r="R317" s="27"/>
    </row>
    <row r="318" spans="2:18" ht="15.75" customHeight="1">
      <c r="B318" s="99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Q318" s="27"/>
      <c r="R318" s="27"/>
    </row>
    <row r="319" spans="2:18" ht="15.75" customHeight="1">
      <c r="B319" s="99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Q319" s="27"/>
      <c r="R319" s="27"/>
    </row>
    <row r="320" spans="2:18" ht="15.75" customHeight="1">
      <c r="B320" s="99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Q320" s="27"/>
      <c r="R320" s="27"/>
    </row>
    <row r="321" spans="2:18" ht="15.75" customHeight="1">
      <c r="B321" s="99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Q321" s="27"/>
      <c r="R321" s="27"/>
    </row>
    <row r="322" spans="2:18" ht="15.75" customHeight="1">
      <c r="B322" s="99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Q322" s="27"/>
      <c r="R322" s="27"/>
    </row>
    <row r="323" spans="2:18" ht="15.75" customHeight="1">
      <c r="B323" s="99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Q323" s="27"/>
      <c r="R323" s="27"/>
    </row>
    <row r="324" spans="2:18" ht="15.75" customHeight="1">
      <c r="B324" s="99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Q324" s="27"/>
      <c r="R324" s="27"/>
    </row>
    <row r="325" spans="2:18" ht="15.75" customHeight="1">
      <c r="B325" s="99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Q325" s="27"/>
      <c r="R325" s="27"/>
    </row>
    <row r="326" spans="2:18" ht="15.75" customHeight="1">
      <c r="B326" s="99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Q326" s="27"/>
      <c r="R326" s="27"/>
    </row>
    <row r="327" spans="2:18" ht="15.75" customHeight="1">
      <c r="B327" s="99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Q327" s="27"/>
      <c r="R327" s="27"/>
    </row>
    <row r="328" spans="2:18" ht="15.75" customHeight="1">
      <c r="B328" s="99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Q328" s="27"/>
      <c r="R328" s="27"/>
    </row>
    <row r="329" spans="2:18" ht="15.75" customHeight="1">
      <c r="B329" s="99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Q329" s="27"/>
      <c r="R329" s="27"/>
    </row>
    <row r="330" spans="2:18" ht="15.75" customHeight="1">
      <c r="B330" s="99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Q330" s="27"/>
      <c r="R330" s="27"/>
    </row>
    <row r="331" spans="2:18" ht="15.75" customHeight="1">
      <c r="B331" s="99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Q331" s="27"/>
      <c r="R331" s="27"/>
    </row>
    <row r="332" spans="2:18" ht="15.75" customHeight="1">
      <c r="B332" s="99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Q332" s="27"/>
      <c r="R332" s="27"/>
    </row>
    <row r="333" spans="2:18" ht="15.75" customHeight="1">
      <c r="B333" s="99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Q333" s="27"/>
      <c r="R333" s="27"/>
    </row>
    <row r="334" spans="2:18" ht="15.75" customHeight="1">
      <c r="B334" s="99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Q334" s="27"/>
      <c r="R334" s="27"/>
    </row>
    <row r="335" spans="2:18" ht="15.75" customHeight="1">
      <c r="B335" s="99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Q335" s="27"/>
      <c r="R335" s="27"/>
    </row>
    <row r="336" spans="2:18" ht="15.75" customHeight="1">
      <c r="B336" s="99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Q336" s="27"/>
      <c r="R336" s="27"/>
    </row>
    <row r="337" spans="2:18" ht="15.75" customHeight="1">
      <c r="B337" s="99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Q337" s="27"/>
      <c r="R337" s="27"/>
    </row>
    <row r="338" spans="2:18" ht="15.75" customHeight="1">
      <c r="B338" s="99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Q338" s="27"/>
      <c r="R338" s="27"/>
    </row>
    <row r="339" spans="2:18" ht="15.75" customHeight="1">
      <c r="B339" s="99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Q339" s="27"/>
      <c r="R339" s="27"/>
    </row>
    <row r="340" spans="2:18" ht="15.75" customHeight="1">
      <c r="B340" s="99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Q340" s="27"/>
      <c r="R340" s="27"/>
    </row>
    <row r="341" spans="2:18" ht="15.75" customHeight="1">
      <c r="B341" s="99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Q341" s="27"/>
      <c r="R341" s="27"/>
    </row>
    <row r="342" spans="2:18" ht="15.75" customHeight="1">
      <c r="B342" s="99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Q342" s="27"/>
      <c r="R342" s="27"/>
    </row>
    <row r="343" spans="2:18" ht="15.75" customHeight="1">
      <c r="B343" s="99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Q343" s="27"/>
      <c r="R343" s="27"/>
    </row>
    <row r="344" spans="2:18" ht="15.75" customHeight="1">
      <c r="B344" s="99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Q344" s="27"/>
      <c r="R344" s="27"/>
    </row>
    <row r="345" spans="2:18" ht="15.75" customHeight="1">
      <c r="B345" s="99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Q345" s="27"/>
      <c r="R345" s="27"/>
    </row>
    <row r="346" spans="2:18" ht="15.75" customHeight="1">
      <c r="B346" s="99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Q346" s="27"/>
      <c r="R346" s="27"/>
    </row>
    <row r="347" spans="2:18" ht="15.75" customHeight="1">
      <c r="B347" s="99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Q347" s="27"/>
      <c r="R347" s="27"/>
    </row>
    <row r="348" spans="2:18" ht="15.75" customHeight="1">
      <c r="B348" s="99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Q348" s="27"/>
      <c r="R348" s="27"/>
    </row>
    <row r="349" spans="2:18" ht="15.75" customHeight="1">
      <c r="B349" s="99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Q349" s="27"/>
      <c r="R349" s="27"/>
    </row>
    <row r="350" spans="2:18" ht="15.75" customHeight="1">
      <c r="B350" s="99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Q350" s="27"/>
      <c r="R350" s="27"/>
    </row>
    <row r="351" spans="2:18" ht="15.75" customHeight="1">
      <c r="B351" s="99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Q351" s="27"/>
      <c r="R351" s="27"/>
    </row>
    <row r="352" spans="2:18" ht="15.75" customHeight="1">
      <c r="B352" s="99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Q352" s="27"/>
      <c r="R352" s="27"/>
    </row>
    <row r="353" spans="2:18" ht="15.75" customHeight="1">
      <c r="B353" s="99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Q353" s="27"/>
      <c r="R353" s="27"/>
    </row>
    <row r="354" spans="2:18" ht="15.75" customHeight="1">
      <c r="B354" s="99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Q354" s="27"/>
      <c r="R354" s="27"/>
    </row>
    <row r="355" spans="2:18" ht="15.75" customHeight="1">
      <c r="B355" s="99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Q355" s="27"/>
      <c r="R355" s="27"/>
    </row>
    <row r="356" spans="2:18" ht="15.75" customHeight="1">
      <c r="B356" s="99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Q356" s="27"/>
      <c r="R356" s="27"/>
    </row>
    <row r="357" spans="2:18" ht="15.75" customHeight="1">
      <c r="B357" s="99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Q357" s="27"/>
      <c r="R357" s="27"/>
    </row>
    <row r="358" spans="2:18" ht="15.75" customHeight="1">
      <c r="B358" s="99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Q358" s="27"/>
      <c r="R358" s="27"/>
    </row>
    <row r="359" spans="2:18" ht="15.75" customHeight="1">
      <c r="B359" s="99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Q359" s="27"/>
      <c r="R359" s="27"/>
    </row>
    <row r="360" spans="2:18" ht="15.75" customHeight="1">
      <c r="B360" s="99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Q360" s="27"/>
      <c r="R360" s="27"/>
    </row>
    <row r="361" spans="2:18" ht="15.75" customHeight="1">
      <c r="B361" s="99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Q361" s="27"/>
      <c r="R361" s="27"/>
    </row>
    <row r="362" spans="2:18" ht="15.75" customHeight="1">
      <c r="B362" s="99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Q362" s="27"/>
      <c r="R362" s="27"/>
    </row>
    <row r="363" spans="2:18" ht="15.75" customHeight="1">
      <c r="B363" s="99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Q363" s="27"/>
      <c r="R363" s="27"/>
    </row>
    <row r="364" spans="2:18" ht="15.75" customHeight="1">
      <c r="B364" s="99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Q364" s="27"/>
      <c r="R364" s="27"/>
    </row>
    <row r="365" spans="2:18" ht="15.75" customHeight="1">
      <c r="B365" s="99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Q365" s="27"/>
      <c r="R365" s="27"/>
    </row>
    <row r="366" spans="2:18" ht="15.75" customHeight="1">
      <c r="B366" s="99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Q366" s="27"/>
      <c r="R366" s="27"/>
    </row>
    <row r="367" spans="2:18" ht="15.75" customHeight="1">
      <c r="B367" s="99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Q367" s="27"/>
      <c r="R367" s="27"/>
    </row>
    <row r="368" spans="2:18" ht="15.75" customHeight="1">
      <c r="B368" s="99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Q368" s="27"/>
      <c r="R368" s="27"/>
    </row>
    <row r="369" spans="2:18" ht="15.75" customHeight="1">
      <c r="B369" s="99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Q369" s="27"/>
      <c r="R369" s="27"/>
    </row>
    <row r="370" spans="2:18" ht="15.75" customHeight="1">
      <c r="B370" s="99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Q370" s="27"/>
      <c r="R370" s="27"/>
    </row>
    <row r="371" spans="2:18" ht="15.75" customHeight="1">
      <c r="B371" s="99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Q371" s="27"/>
      <c r="R371" s="27"/>
    </row>
    <row r="372" spans="2:18" ht="15.75" customHeight="1">
      <c r="B372" s="99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Q372" s="27"/>
      <c r="R372" s="27"/>
    </row>
    <row r="373" spans="2:18" ht="15.75" customHeight="1">
      <c r="B373" s="99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Q373" s="27"/>
      <c r="R373" s="27"/>
    </row>
    <row r="374" spans="2:18" ht="15.75" customHeight="1">
      <c r="B374" s="99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Q374" s="27"/>
      <c r="R374" s="27"/>
    </row>
    <row r="375" spans="2:18" ht="15.75" customHeight="1">
      <c r="B375" s="99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Q375" s="27"/>
      <c r="R375" s="27"/>
    </row>
    <row r="376" spans="2:18" ht="15.75" customHeight="1">
      <c r="B376" s="99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Q376" s="27"/>
      <c r="R376" s="27"/>
    </row>
    <row r="377" spans="2:18" ht="15.75" customHeight="1">
      <c r="B377" s="99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Q377" s="27"/>
      <c r="R377" s="27"/>
    </row>
    <row r="378" spans="2:18" ht="15.75" customHeight="1">
      <c r="B378" s="99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Q378" s="27"/>
      <c r="R378" s="27"/>
    </row>
    <row r="379" spans="2:18" ht="15.75" customHeight="1">
      <c r="B379" s="99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Q379" s="27"/>
      <c r="R379" s="27"/>
    </row>
    <row r="380" spans="2:18" ht="15.75" customHeight="1">
      <c r="B380" s="99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Q380" s="27"/>
      <c r="R380" s="27"/>
    </row>
    <row r="381" spans="2:18" ht="15.75" customHeight="1">
      <c r="B381" s="99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Q381" s="27"/>
      <c r="R381" s="27"/>
    </row>
    <row r="382" spans="2:18" ht="15.75" customHeight="1">
      <c r="B382" s="99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Q382" s="27"/>
      <c r="R382" s="27"/>
    </row>
    <row r="383" spans="2:18" ht="15.75" customHeight="1">
      <c r="B383" s="99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Q383" s="27"/>
      <c r="R383" s="27"/>
    </row>
    <row r="384" spans="2:18" ht="15.75" customHeight="1">
      <c r="B384" s="99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Q384" s="27"/>
      <c r="R384" s="27"/>
    </row>
    <row r="385" spans="2:18" ht="15.75" customHeight="1">
      <c r="B385" s="99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Q385" s="27"/>
      <c r="R385" s="27"/>
    </row>
    <row r="386" spans="2:18" ht="15.75" customHeight="1">
      <c r="B386" s="99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Q386" s="27"/>
      <c r="R386" s="27"/>
    </row>
    <row r="387" spans="2:18" ht="15.75" customHeight="1">
      <c r="B387" s="99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Q387" s="27"/>
      <c r="R387" s="27"/>
    </row>
    <row r="388" spans="2:18" ht="15.75" customHeight="1">
      <c r="B388" s="99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Q388" s="27"/>
      <c r="R388" s="27"/>
    </row>
    <row r="389" spans="2:18" ht="15.75" customHeight="1">
      <c r="B389" s="99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Q389" s="27"/>
      <c r="R389" s="27"/>
    </row>
    <row r="390" spans="2:18" ht="15.75" customHeight="1">
      <c r="B390" s="99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Q390" s="27"/>
      <c r="R390" s="27"/>
    </row>
    <row r="391" spans="2:18" ht="15.75" customHeight="1">
      <c r="B391" s="99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Q391" s="27"/>
      <c r="R391" s="27"/>
    </row>
    <row r="392" spans="2:18" ht="15.75" customHeight="1">
      <c r="B392" s="99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Q392" s="27"/>
      <c r="R392" s="27"/>
    </row>
    <row r="393" spans="2:18" ht="15.75" customHeight="1">
      <c r="B393" s="99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Q393" s="27"/>
      <c r="R393" s="27"/>
    </row>
    <row r="394" spans="2:18" ht="15.75" customHeight="1">
      <c r="B394" s="99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Q394" s="27"/>
      <c r="R394" s="27"/>
    </row>
    <row r="395" spans="2:18" ht="15.75" customHeight="1">
      <c r="B395" s="99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Q395" s="27"/>
      <c r="R395" s="27"/>
    </row>
    <row r="396" spans="2:18" ht="15.75" customHeight="1">
      <c r="B396" s="99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Q396" s="27"/>
      <c r="R396" s="27"/>
    </row>
    <row r="397" spans="2:18" ht="15.75" customHeight="1">
      <c r="B397" s="99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Q397" s="27"/>
      <c r="R397" s="27"/>
    </row>
    <row r="398" spans="2:18" ht="15.75" customHeight="1">
      <c r="B398" s="99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Q398" s="27"/>
      <c r="R398" s="27"/>
    </row>
    <row r="399" spans="2:18" ht="15.75" customHeight="1">
      <c r="B399" s="99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Q399" s="27"/>
      <c r="R399" s="27"/>
    </row>
    <row r="400" spans="2:18" ht="15.75" customHeight="1">
      <c r="B400" s="99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Q400" s="27"/>
      <c r="R400" s="27"/>
    </row>
    <row r="401" spans="2:18" ht="15.75" customHeight="1">
      <c r="B401" s="99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Q401" s="27"/>
      <c r="R401" s="27"/>
    </row>
    <row r="402" spans="2:18" ht="15.75" customHeight="1">
      <c r="B402" s="99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Q402" s="27"/>
      <c r="R402" s="27"/>
    </row>
    <row r="403" spans="2:18" ht="15.75" customHeight="1">
      <c r="B403" s="99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Q403" s="27"/>
      <c r="R403" s="27"/>
    </row>
    <row r="404" spans="2:18" ht="15.75" customHeight="1">
      <c r="B404" s="99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Q404" s="27"/>
      <c r="R404" s="27"/>
    </row>
    <row r="405" spans="2:18" ht="15.75" customHeight="1">
      <c r="B405" s="99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Q405" s="27"/>
      <c r="R405" s="27"/>
    </row>
    <row r="406" spans="2:18" ht="15.75" customHeight="1">
      <c r="B406" s="99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Q406" s="27"/>
      <c r="R406" s="27"/>
    </row>
    <row r="407" spans="2:18" ht="15.75" customHeight="1">
      <c r="B407" s="99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Q407" s="27"/>
      <c r="R407" s="27"/>
    </row>
    <row r="408" spans="2:18" ht="15.75" customHeight="1">
      <c r="B408" s="99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Q408" s="27"/>
      <c r="R408" s="27"/>
    </row>
    <row r="409" spans="2:18" ht="15.75" customHeight="1">
      <c r="B409" s="99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Q409" s="27"/>
      <c r="R409" s="27"/>
    </row>
    <row r="410" spans="2:18" ht="15.75" customHeight="1">
      <c r="B410" s="99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Q410" s="27"/>
      <c r="R410" s="27"/>
    </row>
    <row r="411" spans="2:18" ht="15.75" customHeight="1">
      <c r="B411" s="99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Q411" s="27"/>
      <c r="R411" s="27"/>
    </row>
    <row r="412" spans="2:18" ht="15.75" customHeight="1">
      <c r="B412" s="99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Q412" s="27"/>
      <c r="R412" s="27"/>
    </row>
    <row r="413" spans="2:18" ht="15.75" customHeight="1">
      <c r="B413" s="99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Q413" s="27"/>
      <c r="R413" s="27"/>
    </row>
    <row r="414" spans="2:18" ht="15.75" customHeight="1">
      <c r="B414" s="99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Q414" s="27"/>
      <c r="R414" s="27"/>
    </row>
    <row r="415" spans="2:18" ht="15.75" customHeight="1">
      <c r="B415" s="99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Q415" s="27"/>
      <c r="R415" s="27"/>
    </row>
    <row r="416" spans="2:18" ht="15.75" customHeight="1">
      <c r="B416" s="99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Q416" s="27"/>
      <c r="R416" s="27"/>
    </row>
    <row r="417" spans="2:18" ht="15.75" customHeight="1">
      <c r="B417" s="99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Q417" s="27"/>
      <c r="R417" s="27"/>
    </row>
    <row r="418" spans="2:18" ht="15.75" customHeight="1">
      <c r="B418" s="99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Q418" s="27"/>
      <c r="R418" s="27"/>
    </row>
    <row r="419" spans="2:18" ht="15.75" customHeight="1">
      <c r="B419" s="99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Q419" s="27"/>
      <c r="R419" s="27"/>
    </row>
    <row r="420" spans="2:18" ht="15.75" customHeight="1">
      <c r="B420" s="99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Q420" s="27"/>
      <c r="R420" s="27"/>
    </row>
    <row r="421" spans="2:18" ht="15.75" customHeight="1">
      <c r="B421" s="99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Q421" s="27"/>
      <c r="R421" s="27"/>
    </row>
    <row r="422" spans="2:18" ht="15.75" customHeight="1">
      <c r="B422" s="99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Q422" s="27"/>
      <c r="R422" s="27"/>
    </row>
    <row r="423" spans="2:18" ht="15.75" customHeight="1">
      <c r="B423" s="99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Q423" s="27"/>
      <c r="R423" s="27"/>
    </row>
    <row r="424" spans="2:18" ht="15.75" customHeight="1">
      <c r="B424" s="99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Q424" s="27"/>
      <c r="R424" s="27"/>
    </row>
    <row r="425" spans="2:18" ht="15.75" customHeight="1">
      <c r="B425" s="99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Q425" s="27"/>
      <c r="R425" s="27"/>
    </row>
    <row r="426" spans="2:18" ht="15.75" customHeight="1">
      <c r="B426" s="99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Q426" s="27"/>
      <c r="R426" s="27"/>
    </row>
    <row r="427" spans="2:18" ht="15.75" customHeight="1">
      <c r="B427" s="99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Q427" s="27"/>
      <c r="R427" s="27"/>
    </row>
    <row r="428" spans="2:18" ht="15.75" customHeight="1">
      <c r="B428" s="99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Q428" s="27"/>
      <c r="R428" s="27"/>
    </row>
    <row r="429" spans="2:18" ht="15.75" customHeight="1">
      <c r="B429" s="99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Q429" s="27"/>
      <c r="R429" s="27"/>
    </row>
    <row r="430" spans="2:18" ht="15.75" customHeight="1">
      <c r="B430" s="99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Q430" s="27"/>
      <c r="R430" s="27"/>
    </row>
    <row r="431" spans="2:18" ht="15.75" customHeight="1">
      <c r="B431" s="99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Q431" s="27"/>
      <c r="R431" s="27"/>
    </row>
    <row r="432" spans="2:18" ht="15.75" customHeight="1">
      <c r="B432" s="99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Q432" s="27"/>
      <c r="R432" s="27"/>
    </row>
    <row r="433" spans="2:18" ht="15.75" customHeight="1">
      <c r="B433" s="99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Q433" s="27"/>
      <c r="R433" s="27"/>
    </row>
    <row r="434" spans="2:18" ht="15.75" customHeight="1">
      <c r="B434" s="99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Q434" s="27"/>
      <c r="R434" s="27"/>
    </row>
    <row r="435" spans="2:18" ht="15.75" customHeight="1">
      <c r="B435" s="99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Q435" s="27"/>
      <c r="R435" s="27"/>
    </row>
    <row r="436" spans="2:18" ht="15.75" customHeight="1">
      <c r="B436" s="99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Q436" s="27"/>
      <c r="R436" s="27"/>
    </row>
    <row r="437" spans="2:18" ht="15.75" customHeight="1">
      <c r="B437" s="99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Q437" s="27"/>
      <c r="R437" s="27"/>
    </row>
    <row r="438" spans="2:18" ht="15.75" customHeight="1">
      <c r="B438" s="99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Q438" s="27"/>
      <c r="R438" s="27"/>
    </row>
    <row r="439" spans="2:18" ht="15.75" customHeight="1">
      <c r="B439" s="99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Q439" s="27"/>
      <c r="R439" s="27"/>
    </row>
    <row r="440" spans="2:18" ht="15.75" customHeight="1">
      <c r="B440" s="99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Q440" s="27"/>
      <c r="R440" s="27"/>
    </row>
    <row r="441" spans="2:18" ht="15.75" customHeight="1">
      <c r="B441" s="99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Q441" s="27"/>
      <c r="R441" s="27"/>
    </row>
    <row r="442" spans="2:18" ht="15.75" customHeight="1">
      <c r="B442" s="99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Q442" s="27"/>
      <c r="R442" s="27"/>
    </row>
    <row r="443" spans="2:18" ht="15.75" customHeight="1">
      <c r="B443" s="99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Q443" s="27"/>
      <c r="R443" s="27"/>
    </row>
    <row r="444" spans="2:18" ht="15.75" customHeight="1">
      <c r="B444" s="99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Q444" s="27"/>
      <c r="R444" s="27"/>
    </row>
    <row r="445" spans="2:18" ht="15.75" customHeight="1">
      <c r="B445" s="99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Q445" s="27"/>
      <c r="R445" s="27"/>
    </row>
    <row r="446" spans="2:18" ht="15.75" customHeight="1">
      <c r="B446" s="99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Q446" s="27"/>
      <c r="R446" s="27"/>
    </row>
    <row r="447" spans="2:18" ht="15.75" customHeight="1">
      <c r="B447" s="99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Q447" s="27"/>
      <c r="R447" s="27"/>
    </row>
    <row r="448" spans="2:18" ht="15.75" customHeight="1">
      <c r="B448" s="99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Q448" s="27"/>
      <c r="R448" s="27"/>
    </row>
    <row r="449" spans="2:18" ht="15.75" customHeight="1">
      <c r="B449" s="99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Q449" s="27"/>
      <c r="R449" s="27"/>
    </row>
    <row r="450" spans="2:18" ht="15.75" customHeight="1">
      <c r="B450" s="99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Q450" s="27"/>
      <c r="R450" s="27"/>
    </row>
    <row r="451" spans="2:18" ht="15.75" customHeight="1">
      <c r="N451" s="27"/>
      <c r="O451" s="27"/>
      <c r="Q451" s="27"/>
      <c r="R451" s="27"/>
    </row>
    <row r="452" spans="2:18" ht="15.75" customHeight="1">
      <c r="N452" s="27"/>
      <c r="O452" s="27"/>
      <c r="Q452" s="27"/>
      <c r="R452" s="27"/>
    </row>
    <row r="453" spans="2:18" ht="15.75" customHeight="1">
      <c r="N453" s="27"/>
      <c r="O453" s="27"/>
      <c r="Q453" s="27"/>
      <c r="R453" s="27"/>
    </row>
    <row r="454" spans="2:18" ht="15.75" customHeight="1">
      <c r="N454" s="27"/>
      <c r="O454" s="27"/>
      <c r="Q454" s="27"/>
      <c r="R454" s="27"/>
    </row>
    <row r="455" spans="2:18" ht="15.75" customHeight="1">
      <c r="N455" s="27"/>
      <c r="O455" s="27"/>
      <c r="Q455" s="27"/>
      <c r="R455" s="27"/>
    </row>
    <row r="456" spans="2:18" ht="15.75" customHeight="1">
      <c r="N456" s="27"/>
      <c r="O456" s="27"/>
      <c r="Q456" s="27"/>
      <c r="R456" s="27"/>
    </row>
    <row r="457" spans="2:18" ht="15.75" customHeight="1">
      <c r="N457" s="27"/>
      <c r="O457" s="27"/>
      <c r="Q457" s="27"/>
      <c r="R457" s="27"/>
    </row>
    <row r="458" spans="2:18" ht="15.75" customHeight="1">
      <c r="Q458" s="27"/>
      <c r="R458" s="27"/>
    </row>
    <row r="459" spans="2:18" ht="15.75" customHeight="1">
      <c r="Q459" s="27"/>
      <c r="R459" s="27"/>
    </row>
    <row r="460" spans="2:18" ht="15.75" customHeight="1">
      <c r="Q460" s="27"/>
      <c r="R460" s="27"/>
    </row>
    <row r="461" spans="2:18" ht="15.75" customHeight="1">
      <c r="Q461" s="27"/>
      <c r="R461" s="27"/>
    </row>
    <row r="462" spans="2:18" ht="15.75" customHeight="1">
      <c r="Q462" s="27"/>
      <c r="R462" s="27"/>
    </row>
    <row r="463" spans="2:18" ht="15.75" customHeight="1">
      <c r="Q463" s="27"/>
      <c r="R463" s="27"/>
    </row>
    <row r="464" spans="2:18" ht="15.75" customHeight="1">
      <c r="Q464" s="27"/>
      <c r="R464" s="27"/>
    </row>
    <row r="465" spans="17:17" ht="15.75" customHeight="1">
      <c r="Q465" s="27"/>
    </row>
  </sheetData>
  <sheetProtection algorithmName="SHA-512" hashValue="CQvb74NpEVdxydy+Mz/L45VExQ+muRfwW7Md2b0ggVJ4tup/nLAaTxMMhjYIRjbA8rDsGK50+2TEUCFPehZybQ==" saltValue="gpkMDk2jmf1vRu6RdQkt+w==" spinCount="100000" sheet="1" objects="1" scenarios="1"/>
  <mergeCells count="29">
    <mergeCell ref="B13:C14"/>
    <mergeCell ref="D13:D14"/>
    <mergeCell ref="B4:M4"/>
    <mergeCell ref="M6:M7"/>
    <mergeCell ref="D6:D7"/>
    <mergeCell ref="J6:J7"/>
    <mergeCell ref="K6:K7"/>
    <mergeCell ref="E6:E7"/>
    <mergeCell ref="L13:L14"/>
    <mergeCell ref="M13:M14"/>
    <mergeCell ref="K13:K14"/>
    <mergeCell ref="E14:J14"/>
    <mergeCell ref="E13:J13"/>
    <mergeCell ref="B25:C25"/>
    <mergeCell ref="B8:C8"/>
    <mergeCell ref="B9:C9"/>
    <mergeCell ref="F6:I6"/>
    <mergeCell ref="L6:L7"/>
    <mergeCell ref="B23:C23"/>
    <mergeCell ref="B24:C24"/>
    <mergeCell ref="B18:M19"/>
    <mergeCell ref="D21:D22"/>
    <mergeCell ref="E21:E22"/>
    <mergeCell ref="F21:I21"/>
    <mergeCell ref="J21:J22"/>
    <mergeCell ref="K21:K22"/>
    <mergeCell ref="L21:L22"/>
    <mergeCell ref="M21:M22"/>
    <mergeCell ref="B10:C10"/>
  </mergeCells>
  <phoneticPr fontId="3" type="noConversion"/>
  <pageMargins left="0.78740157480314965" right="0.51181102362204722" top="0.98425196850393704" bottom="0" header="0.51181102362204722" footer="0"/>
  <pageSetup scale="80" orientation="portrait" horizontalDpi="4294967292" verticalDpi="4294967292" r:id="rId1"/>
  <headerFooter alignWithMargins="0">
    <oddHeader xml:space="preserve">&amp;C&amp;11INSTITUTO SUPERIOR TÉCNICO — BALANÇO SOCIAL DE 2018
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rgb="FF009DE0"/>
    <pageSetUpPr autoPageBreaks="0" fitToPage="1"/>
  </sheetPr>
  <dimension ref="A2:DR315"/>
  <sheetViews>
    <sheetView showGridLines="0" showRowColHeaders="0" topLeftCell="A10" zoomScale="78" zoomScaleNormal="120" workbookViewId="0">
      <selection activeCell="M17" sqref="M17"/>
    </sheetView>
  </sheetViews>
  <sheetFormatPr defaultColWidth="9.109375" defaultRowHeight="15.75" customHeight="1"/>
  <cols>
    <col min="1" max="2" width="2.88671875" style="27" customWidth="1"/>
    <col min="3" max="3" width="10.33203125" style="24" customWidth="1"/>
    <col min="4" max="4" width="63.88671875" style="6" customWidth="1"/>
    <col min="5" max="5" width="2.88671875" style="6" customWidth="1"/>
    <col min="6" max="6" width="10.33203125" style="7" customWidth="1"/>
    <col min="7" max="7" width="70.6640625" style="6" bestFit="1" customWidth="1"/>
    <col min="8" max="17" width="6.33203125" style="27" customWidth="1"/>
    <col min="18" max="18" width="7.33203125" style="27" customWidth="1"/>
    <col min="19" max="122" width="9.109375" style="27"/>
    <col min="123" max="16384" width="9.109375" style="6"/>
  </cols>
  <sheetData>
    <row r="2" spans="1:122" ht="15.75" customHeight="1">
      <c r="A2" s="354"/>
      <c r="C2" s="99"/>
      <c r="D2" s="27"/>
      <c r="E2" s="27"/>
      <c r="F2" s="390"/>
      <c r="G2" s="27"/>
    </row>
    <row r="3" spans="1:122" ht="15.75" customHeight="1">
      <c r="C3" s="99"/>
      <c r="D3" s="27"/>
      <c r="E3" s="27"/>
      <c r="F3" s="27"/>
      <c r="G3" s="27"/>
    </row>
    <row r="4" spans="1:122" ht="35.1" customHeight="1">
      <c r="C4" s="391"/>
      <c r="D4" s="391"/>
      <c r="E4" s="512" t="s">
        <v>436</v>
      </c>
      <c r="F4" s="512"/>
      <c r="G4" s="512"/>
    </row>
    <row r="5" spans="1:122" ht="15.75" customHeight="1">
      <c r="C5" s="99"/>
      <c r="D5" s="27"/>
      <c r="E5" s="99"/>
      <c r="F5" s="99"/>
      <c r="G5" s="99"/>
    </row>
    <row r="6" spans="1:122" ht="35.1" customHeight="1">
      <c r="C6" s="392"/>
      <c r="D6" s="392"/>
      <c r="E6" s="513" t="s">
        <v>478</v>
      </c>
      <c r="F6" s="513"/>
      <c r="G6" s="513"/>
    </row>
    <row r="7" spans="1:122" ht="15" customHeight="1">
      <c r="C7" s="393"/>
      <c r="D7" s="393"/>
      <c r="E7" s="393"/>
      <c r="F7" s="393"/>
      <c r="G7" s="393"/>
    </row>
    <row r="8" spans="1:122" ht="15.75" customHeight="1">
      <c r="C8" s="6"/>
      <c r="F8" s="6"/>
    </row>
    <row r="9" spans="1:122" ht="15.75" customHeight="1" thickBot="1">
      <c r="C9" s="103" t="s">
        <v>339</v>
      </c>
      <c r="D9" s="101" t="s">
        <v>77</v>
      </c>
      <c r="E9" s="27"/>
      <c r="F9" s="355" t="s">
        <v>296</v>
      </c>
      <c r="G9" s="27" t="s">
        <v>219</v>
      </c>
    </row>
    <row r="10" spans="1:122" ht="5.0999999999999996" customHeight="1" thickTop="1">
      <c r="C10" s="99"/>
      <c r="D10" s="27"/>
      <c r="E10" s="27"/>
    </row>
    <row r="11" spans="1:122" ht="15.75" customHeight="1" thickBot="1">
      <c r="C11" s="355">
        <v>1</v>
      </c>
      <c r="D11" s="27" t="s">
        <v>248</v>
      </c>
      <c r="F11" s="355" t="s">
        <v>437</v>
      </c>
      <c r="G11" s="27" t="s">
        <v>218</v>
      </c>
    </row>
    <row r="12" spans="1:122" ht="5.0999999999999996" customHeight="1" thickTop="1">
      <c r="C12" s="196"/>
      <c r="D12" s="27"/>
      <c r="E12" s="27"/>
      <c r="F12" s="9"/>
      <c r="G12" s="9"/>
    </row>
    <row r="13" spans="1:122" s="9" customFormat="1" ht="17.100000000000001" customHeight="1" thickBot="1">
      <c r="A13" s="101"/>
      <c r="B13" s="101"/>
      <c r="C13" s="355" t="s">
        <v>263</v>
      </c>
      <c r="D13" s="27" t="s">
        <v>262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</row>
    <row r="14" spans="1:122" ht="5.0999999999999996" customHeight="1" thickTop="1">
      <c r="C14" s="196"/>
      <c r="D14" s="27"/>
    </row>
    <row r="15" spans="1:122" ht="17.100000000000001" customHeight="1" thickBot="1">
      <c r="B15" s="140"/>
      <c r="C15" s="355" t="s">
        <v>264</v>
      </c>
      <c r="D15" s="27" t="s">
        <v>265</v>
      </c>
      <c r="F15" s="103" t="s">
        <v>341</v>
      </c>
      <c r="G15" s="101" t="s">
        <v>89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122" ht="5.0999999999999996" customHeight="1" thickTop="1">
      <c r="B16" s="140"/>
      <c r="C16" s="196"/>
      <c r="D16" s="27"/>
      <c r="F16" s="197"/>
      <c r="G16" s="27"/>
    </row>
    <row r="17" spans="2:7" s="27" customFormat="1" ht="17.100000000000001" customHeight="1" thickBot="1">
      <c r="B17" s="140"/>
      <c r="C17" s="355" t="s">
        <v>266</v>
      </c>
      <c r="D17" s="27" t="s">
        <v>267</v>
      </c>
      <c r="E17" s="6"/>
      <c r="F17" s="355" t="s">
        <v>291</v>
      </c>
      <c r="G17" s="27" t="s">
        <v>239</v>
      </c>
    </row>
    <row r="18" spans="2:7" s="27" customFormat="1" ht="5.0999999999999996" customHeight="1" thickTop="1">
      <c r="B18" s="140"/>
      <c r="C18" s="196"/>
      <c r="E18" s="6"/>
      <c r="F18" s="7"/>
      <c r="G18" s="196"/>
    </row>
    <row r="19" spans="2:7" s="27" customFormat="1" ht="17.100000000000001" customHeight="1" thickBot="1">
      <c r="B19" s="140"/>
      <c r="C19" s="355" t="s">
        <v>268</v>
      </c>
      <c r="D19" s="27" t="s">
        <v>90</v>
      </c>
      <c r="E19" s="6"/>
      <c r="F19" s="355" t="s">
        <v>292</v>
      </c>
      <c r="G19" s="27" t="s">
        <v>297</v>
      </c>
    </row>
    <row r="20" spans="2:7" s="27" customFormat="1" ht="5.0999999999999996" customHeight="1" thickTop="1">
      <c r="B20" s="140"/>
      <c r="C20" s="196"/>
      <c r="E20" s="6"/>
      <c r="F20" s="196"/>
    </row>
    <row r="21" spans="2:7" s="27" customFormat="1" ht="17.100000000000001" customHeight="1" thickBot="1">
      <c r="B21" s="140"/>
      <c r="C21" s="355" t="s">
        <v>269</v>
      </c>
      <c r="D21" s="27" t="s">
        <v>270</v>
      </c>
      <c r="E21" s="6"/>
      <c r="F21" s="355" t="s">
        <v>303</v>
      </c>
      <c r="G21" s="27" t="s">
        <v>298</v>
      </c>
    </row>
    <row r="22" spans="2:7" s="27" customFormat="1" ht="5.0999999999999996" customHeight="1" thickTop="1">
      <c r="B22" s="140"/>
      <c r="C22" s="196"/>
      <c r="F22" s="7"/>
    </row>
    <row r="23" spans="2:7" s="27" customFormat="1" ht="17.100000000000001" customHeight="1" thickBot="1">
      <c r="B23" s="140"/>
      <c r="C23" s="355" t="s">
        <v>271</v>
      </c>
      <c r="D23" s="27" t="s">
        <v>272</v>
      </c>
      <c r="F23" s="355" t="s">
        <v>304</v>
      </c>
      <c r="G23" s="342" t="s">
        <v>392</v>
      </c>
    </row>
    <row r="24" spans="2:7" s="27" customFormat="1" ht="5.0999999999999996" customHeight="1" thickTop="1">
      <c r="B24" s="140"/>
      <c r="C24" s="196"/>
      <c r="F24" s="7"/>
      <c r="G24" s="6"/>
    </row>
    <row r="25" spans="2:7" s="27" customFormat="1" ht="17.100000000000001" customHeight="1" thickBot="1">
      <c r="B25" s="140"/>
      <c r="C25" s="355" t="s">
        <v>273</v>
      </c>
      <c r="D25" s="27" t="s">
        <v>274</v>
      </c>
      <c r="F25" s="355" t="s">
        <v>305</v>
      </c>
      <c r="G25" s="27" t="s">
        <v>309</v>
      </c>
    </row>
    <row r="26" spans="2:7" s="27" customFormat="1" ht="5.0999999999999996" customHeight="1" thickTop="1">
      <c r="B26" s="140"/>
      <c r="C26" s="196"/>
      <c r="F26" s="7"/>
      <c r="G26" s="6"/>
    </row>
    <row r="27" spans="2:7" s="27" customFormat="1" ht="17.100000000000001" customHeight="1" thickBot="1">
      <c r="B27" s="140"/>
      <c r="C27" s="355" t="s">
        <v>275</v>
      </c>
      <c r="D27" s="27" t="s">
        <v>276</v>
      </c>
      <c r="F27" s="355" t="s">
        <v>306</v>
      </c>
      <c r="G27" s="343" t="s">
        <v>393</v>
      </c>
    </row>
    <row r="28" spans="2:7" s="27" customFormat="1" ht="5.0999999999999996" customHeight="1" thickTop="1">
      <c r="B28" s="140"/>
      <c r="C28" s="196"/>
      <c r="F28" s="7"/>
      <c r="G28" s="6"/>
    </row>
    <row r="29" spans="2:7" s="27" customFormat="1" ht="17.100000000000001" customHeight="1" thickBot="1">
      <c r="B29" s="140"/>
      <c r="C29" s="355" t="s">
        <v>277</v>
      </c>
      <c r="D29" s="27" t="s">
        <v>278</v>
      </c>
      <c r="F29" s="355" t="s">
        <v>307</v>
      </c>
      <c r="G29" s="27" t="s">
        <v>311</v>
      </c>
    </row>
    <row r="30" spans="2:7" s="27" customFormat="1" ht="5.0999999999999996" customHeight="1" thickTop="1">
      <c r="B30" s="140"/>
      <c r="C30" s="196"/>
      <c r="F30" s="7"/>
      <c r="G30" s="6"/>
    </row>
    <row r="31" spans="2:7" s="27" customFormat="1" ht="17.100000000000001" customHeight="1" thickBot="1">
      <c r="B31" s="140"/>
      <c r="C31" s="355" t="s">
        <v>279</v>
      </c>
      <c r="D31" s="27" t="s">
        <v>280</v>
      </c>
      <c r="F31" s="355" t="s">
        <v>308</v>
      </c>
      <c r="G31" s="27" t="s">
        <v>310</v>
      </c>
    </row>
    <row r="32" spans="2:7" s="27" customFormat="1" ht="5.0999999999999996" customHeight="1" thickTop="1">
      <c r="B32" s="140"/>
      <c r="C32" s="196"/>
      <c r="F32" s="7"/>
      <c r="G32" s="6"/>
    </row>
    <row r="33" spans="2:7" s="27" customFormat="1" ht="17.100000000000001" customHeight="1" thickBot="1">
      <c r="B33" s="140"/>
      <c r="C33" s="355" t="s">
        <v>281</v>
      </c>
      <c r="D33" s="27" t="s">
        <v>282</v>
      </c>
      <c r="F33" s="7"/>
      <c r="G33" s="6"/>
    </row>
    <row r="34" spans="2:7" s="27" customFormat="1" ht="5.0999999999999996" customHeight="1" thickTop="1">
      <c r="B34" s="140"/>
      <c r="C34" s="196"/>
      <c r="F34" s="7"/>
      <c r="G34" s="6"/>
    </row>
    <row r="35" spans="2:7" s="27" customFormat="1" ht="17.100000000000001" customHeight="1" thickBot="1">
      <c r="B35" s="140"/>
      <c r="C35" s="355" t="s">
        <v>283</v>
      </c>
      <c r="D35" s="27" t="s">
        <v>284</v>
      </c>
      <c r="F35" s="103" t="s">
        <v>342</v>
      </c>
      <c r="G35" s="101" t="s">
        <v>91</v>
      </c>
    </row>
    <row r="36" spans="2:7" s="27" customFormat="1" ht="5.0999999999999996" customHeight="1" thickTop="1">
      <c r="B36" s="140"/>
      <c r="C36" s="196"/>
      <c r="F36" s="197"/>
    </row>
    <row r="37" spans="2:7" s="27" customFormat="1" ht="17.100000000000001" customHeight="1" thickBot="1">
      <c r="B37" s="140"/>
      <c r="C37" s="355" t="s">
        <v>285</v>
      </c>
      <c r="D37" s="27" t="s">
        <v>442</v>
      </c>
      <c r="F37" s="355">
        <v>27</v>
      </c>
      <c r="G37" s="342" t="s">
        <v>394</v>
      </c>
    </row>
    <row r="38" spans="2:7" s="27" customFormat="1" ht="5.0999999999999996" customHeight="1" thickTop="1">
      <c r="B38" s="140"/>
      <c r="C38" s="196"/>
      <c r="F38" s="7"/>
    </row>
    <row r="39" spans="2:7" s="27" customFormat="1" ht="17.100000000000001" customHeight="1" thickBot="1">
      <c r="B39" s="140"/>
      <c r="C39" s="355" t="s">
        <v>387</v>
      </c>
      <c r="D39" s="27" t="s">
        <v>460</v>
      </c>
      <c r="F39" s="355">
        <v>28</v>
      </c>
      <c r="G39" s="342" t="s">
        <v>395</v>
      </c>
    </row>
    <row r="40" spans="2:7" s="27" customFormat="1" ht="5.0999999999999996" customHeight="1" thickTop="1">
      <c r="B40" s="140"/>
      <c r="C40" s="196"/>
      <c r="F40" s="196"/>
    </row>
    <row r="41" spans="2:7" s="27" customFormat="1" ht="15" customHeight="1" thickBot="1">
      <c r="B41" s="140"/>
      <c r="C41" s="355" t="s">
        <v>286</v>
      </c>
      <c r="D41" s="27" t="s">
        <v>313</v>
      </c>
      <c r="E41" s="6"/>
      <c r="F41" s="355">
        <v>29</v>
      </c>
      <c r="G41" s="27" t="s">
        <v>348</v>
      </c>
    </row>
    <row r="42" spans="2:7" s="27" customFormat="1" ht="5.0999999999999996" customHeight="1" thickTop="1">
      <c r="B42" s="140"/>
      <c r="C42" s="196"/>
      <c r="D42" s="6"/>
      <c r="E42" s="6"/>
      <c r="F42" s="7"/>
      <c r="G42" s="6"/>
    </row>
    <row r="43" spans="2:7" s="27" customFormat="1" ht="15" customHeight="1" thickBot="1">
      <c r="B43" s="140"/>
      <c r="C43" s="355" t="s">
        <v>312</v>
      </c>
      <c r="D43" s="27" t="s">
        <v>287</v>
      </c>
      <c r="F43" s="355" t="s">
        <v>302</v>
      </c>
      <c r="G43" s="27" t="s">
        <v>301</v>
      </c>
    </row>
    <row r="44" spans="2:7" s="27" customFormat="1" ht="17.100000000000001" customHeight="1" thickTop="1">
      <c r="B44" s="140"/>
      <c r="C44" s="24"/>
      <c r="D44" s="6"/>
      <c r="F44" s="7"/>
      <c r="G44" s="6"/>
    </row>
    <row r="45" spans="2:7" s="27" customFormat="1" ht="5.0999999999999996" customHeight="1">
      <c r="B45" s="140"/>
      <c r="C45" s="24"/>
      <c r="D45" s="6"/>
      <c r="F45" s="196"/>
    </row>
    <row r="46" spans="2:7" s="27" customFormat="1" ht="17.100000000000001" customHeight="1">
      <c r="C46" s="103" t="s">
        <v>340</v>
      </c>
      <c r="D46" s="101" t="s">
        <v>288</v>
      </c>
      <c r="E46" s="6"/>
      <c r="F46" s="103" t="s">
        <v>343</v>
      </c>
      <c r="G46" s="101" t="s">
        <v>299</v>
      </c>
    </row>
    <row r="47" spans="2:7" s="27" customFormat="1" ht="5.0999999999999996" customHeight="1">
      <c r="C47" s="24"/>
      <c r="D47" s="6"/>
      <c r="F47" s="7"/>
      <c r="G47" s="6"/>
    </row>
    <row r="48" spans="2:7" s="27" customFormat="1" ht="17.100000000000001" customHeight="1" thickBot="1">
      <c r="B48" s="101"/>
      <c r="C48" s="355" t="s">
        <v>289</v>
      </c>
      <c r="D48" s="27" t="s">
        <v>293</v>
      </c>
      <c r="F48" s="355">
        <v>31</v>
      </c>
      <c r="G48" s="27" t="s">
        <v>299</v>
      </c>
    </row>
    <row r="49" spans="3:7" s="27" customFormat="1" ht="5.0999999999999996" customHeight="1" thickTop="1">
      <c r="C49" s="196"/>
      <c r="D49" s="6"/>
      <c r="F49" s="7"/>
      <c r="G49" s="6"/>
    </row>
    <row r="50" spans="3:7" s="27" customFormat="1" ht="17.100000000000001" customHeight="1" thickBot="1">
      <c r="C50" s="355" t="s">
        <v>290</v>
      </c>
      <c r="D50" s="27" t="s">
        <v>294</v>
      </c>
      <c r="F50" s="355">
        <v>32</v>
      </c>
      <c r="G50" s="27" t="s">
        <v>300</v>
      </c>
    </row>
    <row r="51" spans="3:7" s="27" customFormat="1" ht="5.0999999999999996" customHeight="1" thickTop="1">
      <c r="C51" s="24"/>
      <c r="D51" s="6"/>
      <c r="F51" s="353"/>
    </row>
    <row r="52" spans="3:7" s="27" customFormat="1" ht="17.100000000000001" customHeight="1" thickBot="1">
      <c r="C52" s="355" t="s">
        <v>295</v>
      </c>
      <c r="D52" s="27" t="s">
        <v>226</v>
      </c>
      <c r="F52" s="7"/>
      <c r="G52" s="6"/>
    </row>
    <row r="53" spans="3:7" s="27" customFormat="1" ht="5.0999999999999996" customHeight="1" thickTop="1">
      <c r="C53" s="24"/>
      <c r="D53" s="6"/>
      <c r="F53" s="196"/>
    </row>
    <row r="54" spans="3:7" s="27" customFormat="1" ht="17.100000000000001" customHeight="1">
      <c r="C54" s="7"/>
      <c r="D54" s="6"/>
      <c r="E54" s="6"/>
      <c r="F54" s="7"/>
      <c r="G54" s="6"/>
    </row>
    <row r="55" spans="3:7" s="27" customFormat="1" ht="5.0999999999999996" customHeight="1">
      <c r="C55" s="24"/>
      <c r="D55" s="6"/>
      <c r="F55" s="7"/>
      <c r="G55" s="6"/>
    </row>
    <row r="56" spans="3:7" s="27" customFormat="1" ht="17.100000000000001" customHeight="1">
      <c r="C56" s="99"/>
      <c r="F56" s="7"/>
      <c r="G56" s="6"/>
    </row>
    <row r="57" spans="3:7" s="27" customFormat="1" ht="5.0999999999999996" customHeight="1">
      <c r="C57" s="24"/>
      <c r="D57" s="6"/>
      <c r="F57" s="353"/>
    </row>
    <row r="58" spans="3:7" s="27" customFormat="1" ht="17.100000000000001" customHeight="1">
      <c r="C58" s="24"/>
      <c r="D58" s="6"/>
      <c r="F58" s="353"/>
    </row>
    <row r="59" spans="3:7" s="27" customFormat="1" ht="5.0999999999999996" customHeight="1">
      <c r="C59" s="99"/>
      <c r="F59" s="353"/>
    </row>
    <row r="60" spans="3:7" s="27" customFormat="1" ht="17.100000000000001" customHeight="1">
      <c r="C60" s="99"/>
      <c r="F60" s="353"/>
    </row>
    <row r="61" spans="3:7" s="27" customFormat="1" ht="5.0999999999999996" customHeight="1">
      <c r="C61" s="99"/>
      <c r="F61" s="353"/>
    </row>
    <row r="62" spans="3:7" s="27" customFormat="1" ht="17.100000000000001" customHeight="1">
      <c r="C62" s="99"/>
      <c r="F62" s="353"/>
    </row>
    <row r="63" spans="3:7" s="27" customFormat="1" ht="5.0999999999999996" customHeight="1">
      <c r="C63" s="99"/>
      <c r="F63" s="353"/>
    </row>
    <row r="64" spans="3:7" s="27" customFormat="1" ht="17.100000000000001" customHeight="1">
      <c r="C64" s="99"/>
      <c r="F64" s="353"/>
    </row>
    <row r="65" spans="3:6" s="27" customFormat="1" ht="15.75" customHeight="1">
      <c r="C65" s="99"/>
      <c r="F65" s="353"/>
    </row>
    <row r="66" spans="3:6" s="27" customFormat="1" ht="15.75" customHeight="1">
      <c r="C66" s="99"/>
      <c r="F66" s="353"/>
    </row>
    <row r="67" spans="3:6" s="27" customFormat="1" ht="15.75" customHeight="1">
      <c r="C67" s="99"/>
      <c r="F67" s="353"/>
    </row>
    <row r="68" spans="3:6" s="27" customFormat="1" ht="15.75" customHeight="1">
      <c r="C68" s="99"/>
      <c r="F68" s="353"/>
    </row>
    <row r="69" spans="3:6" s="27" customFormat="1" ht="15.75" customHeight="1">
      <c r="C69" s="99"/>
      <c r="F69" s="353"/>
    </row>
    <row r="70" spans="3:6" s="27" customFormat="1" ht="15.75" customHeight="1">
      <c r="C70" s="99"/>
      <c r="F70" s="353"/>
    </row>
    <row r="71" spans="3:6" s="27" customFormat="1" ht="15.75" customHeight="1">
      <c r="C71" s="99"/>
      <c r="F71" s="353"/>
    </row>
    <row r="72" spans="3:6" s="27" customFormat="1" ht="15.75" customHeight="1">
      <c r="C72" s="99"/>
      <c r="F72" s="353"/>
    </row>
    <row r="73" spans="3:6" s="27" customFormat="1" ht="15.75" customHeight="1">
      <c r="C73" s="99"/>
      <c r="F73" s="353"/>
    </row>
    <row r="74" spans="3:6" s="27" customFormat="1" ht="15.75" customHeight="1">
      <c r="C74" s="99"/>
      <c r="F74" s="353"/>
    </row>
    <row r="75" spans="3:6" s="27" customFormat="1" ht="15.75" customHeight="1">
      <c r="C75" s="99"/>
      <c r="F75" s="353"/>
    </row>
    <row r="76" spans="3:6" s="27" customFormat="1" ht="15.75" customHeight="1">
      <c r="C76" s="99"/>
      <c r="F76" s="353"/>
    </row>
    <row r="77" spans="3:6" s="27" customFormat="1" ht="15.75" customHeight="1">
      <c r="C77" s="99"/>
      <c r="F77" s="353"/>
    </row>
    <row r="78" spans="3:6" s="27" customFormat="1" ht="15.75" customHeight="1">
      <c r="C78" s="99"/>
      <c r="F78" s="353"/>
    </row>
    <row r="79" spans="3:6" s="27" customFormat="1" ht="15.75" customHeight="1">
      <c r="C79" s="99"/>
      <c r="F79" s="353"/>
    </row>
    <row r="80" spans="3:6" s="27" customFormat="1" ht="15.75" customHeight="1">
      <c r="C80" s="99"/>
      <c r="F80" s="353"/>
    </row>
    <row r="81" spans="3:6" s="27" customFormat="1" ht="15.75" customHeight="1">
      <c r="C81" s="99"/>
      <c r="F81" s="353"/>
    </row>
    <row r="82" spans="3:6" s="27" customFormat="1" ht="15.75" customHeight="1">
      <c r="C82" s="99"/>
      <c r="F82" s="353"/>
    </row>
    <row r="83" spans="3:6" s="27" customFormat="1" ht="15.75" customHeight="1">
      <c r="C83" s="99"/>
      <c r="F83" s="353"/>
    </row>
    <row r="84" spans="3:6" s="27" customFormat="1" ht="15.75" customHeight="1">
      <c r="C84" s="99"/>
      <c r="F84" s="353"/>
    </row>
    <row r="85" spans="3:6" s="27" customFormat="1" ht="15.75" customHeight="1">
      <c r="C85" s="99"/>
      <c r="F85" s="353"/>
    </row>
    <row r="86" spans="3:6" s="27" customFormat="1" ht="15.75" customHeight="1">
      <c r="C86" s="99"/>
      <c r="F86" s="353"/>
    </row>
    <row r="87" spans="3:6" s="27" customFormat="1" ht="15.75" customHeight="1">
      <c r="C87" s="99"/>
      <c r="F87" s="353"/>
    </row>
    <row r="88" spans="3:6" s="27" customFormat="1" ht="15.75" customHeight="1">
      <c r="C88" s="99"/>
      <c r="F88" s="353"/>
    </row>
    <row r="89" spans="3:6" s="27" customFormat="1" ht="15.75" customHeight="1">
      <c r="C89" s="99"/>
      <c r="F89" s="353"/>
    </row>
    <row r="90" spans="3:6" s="27" customFormat="1" ht="15.75" customHeight="1">
      <c r="C90" s="99"/>
      <c r="F90" s="353"/>
    </row>
    <row r="91" spans="3:6" s="27" customFormat="1" ht="15.75" customHeight="1">
      <c r="C91" s="99"/>
      <c r="F91" s="353"/>
    </row>
    <row r="92" spans="3:6" s="27" customFormat="1" ht="15.75" customHeight="1">
      <c r="C92" s="99"/>
      <c r="F92" s="353"/>
    </row>
    <row r="93" spans="3:6" s="27" customFormat="1" ht="15.75" customHeight="1">
      <c r="C93" s="99"/>
      <c r="F93" s="353"/>
    </row>
    <row r="94" spans="3:6" s="27" customFormat="1" ht="15.75" customHeight="1">
      <c r="C94" s="99"/>
      <c r="F94" s="353"/>
    </row>
    <row r="95" spans="3:6" s="27" customFormat="1" ht="15.75" customHeight="1">
      <c r="C95" s="99"/>
      <c r="F95" s="353"/>
    </row>
    <row r="96" spans="3:6" s="27" customFormat="1" ht="15.75" customHeight="1">
      <c r="C96" s="99"/>
      <c r="F96" s="353"/>
    </row>
    <row r="97" spans="3:6" s="27" customFormat="1" ht="15.75" customHeight="1">
      <c r="C97" s="99"/>
      <c r="F97" s="353"/>
    </row>
    <row r="98" spans="3:6" s="27" customFormat="1" ht="15.75" customHeight="1">
      <c r="C98" s="99"/>
      <c r="F98" s="353"/>
    </row>
    <row r="99" spans="3:6" s="27" customFormat="1" ht="15.75" customHeight="1">
      <c r="C99" s="99"/>
      <c r="F99" s="353"/>
    </row>
    <row r="100" spans="3:6" s="27" customFormat="1" ht="15.75" customHeight="1">
      <c r="C100" s="99"/>
      <c r="F100" s="353"/>
    </row>
    <row r="101" spans="3:6" s="27" customFormat="1" ht="15.75" customHeight="1">
      <c r="C101" s="99"/>
      <c r="F101" s="353"/>
    </row>
    <row r="102" spans="3:6" s="27" customFormat="1" ht="15.75" customHeight="1">
      <c r="C102" s="99"/>
      <c r="F102" s="353"/>
    </row>
    <row r="103" spans="3:6" s="27" customFormat="1" ht="15.75" customHeight="1">
      <c r="C103" s="99"/>
      <c r="F103" s="353"/>
    </row>
    <row r="104" spans="3:6" s="27" customFormat="1" ht="15.75" customHeight="1">
      <c r="C104" s="99"/>
      <c r="F104" s="353"/>
    </row>
    <row r="105" spans="3:6" s="27" customFormat="1" ht="15.75" customHeight="1">
      <c r="C105" s="99"/>
      <c r="F105" s="353"/>
    </row>
    <row r="106" spans="3:6" s="27" customFormat="1" ht="15.75" customHeight="1">
      <c r="C106" s="99"/>
      <c r="F106" s="353"/>
    </row>
    <row r="107" spans="3:6" s="27" customFormat="1" ht="15.75" customHeight="1">
      <c r="C107" s="99"/>
      <c r="F107" s="353"/>
    </row>
    <row r="108" spans="3:6" s="27" customFormat="1" ht="15.75" customHeight="1">
      <c r="C108" s="99"/>
      <c r="F108" s="353"/>
    </row>
    <row r="109" spans="3:6" s="27" customFormat="1" ht="15.75" customHeight="1">
      <c r="C109" s="99"/>
      <c r="F109" s="353"/>
    </row>
    <row r="110" spans="3:6" s="27" customFormat="1" ht="15.75" customHeight="1">
      <c r="C110" s="99"/>
      <c r="F110" s="353"/>
    </row>
    <row r="111" spans="3:6" s="27" customFormat="1" ht="15.75" customHeight="1">
      <c r="C111" s="99"/>
      <c r="F111" s="353"/>
    </row>
    <row r="112" spans="3:6" s="27" customFormat="1" ht="15.75" customHeight="1">
      <c r="C112" s="99"/>
      <c r="F112" s="353"/>
    </row>
    <row r="113" spans="3:6" s="27" customFormat="1" ht="15.75" customHeight="1">
      <c r="C113" s="99"/>
      <c r="F113" s="353"/>
    </row>
    <row r="114" spans="3:6" s="27" customFormat="1" ht="15.75" customHeight="1">
      <c r="C114" s="99"/>
      <c r="F114" s="353"/>
    </row>
    <row r="115" spans="3:6" s="27" customFormat="1" ht="15.75" customHeight="1">
      <c r="C115" s="99"/>
      <c r="F115" s="353"/>
    </row>
    <row r="116" spans="3:6" s="27" customFormat="1" ht="15.75" customHeight="1">
      <c r="C116" s="99"/>
      <c r="F116" s="353"/>
    </row>
    <row r="117" spans="3:6" s="27" customFormat="1" ht="15.75" customHeight="1">
      <c r="C117" s="99"/>
      <c r="F117" s="353"/>
    </row>
    <row r="118" spans="3:6" s="27" customFormat="1" ht="15.75" customHeight="1">
      <c r="C118" s="99"/>
      <c r="F118" s="353"/>
    </row>
    <row r="119" spans="3:6" s="27" customFormat="1" ht="15.75" customHeight="1">
      <c r="C119" s="99"/>
      <c r="F119" s="353"/>
    </row>
    <row r="120" spans="3:6" s="27" customFormat="1" ht="15.75" customHeight="1">
      <c r="C120" s="99"/>
      <c r="F120" s="353"/>
    </row>
    <row r="121" spans="3:6" s="27" customFormat="1" ht="15.75" customHeight="1">
      <c r="C121" s="99"/>
      <c r="F121" s="353"/>
    </row>
    <row r="122" spans="3:6" s="27" customFormat="1" ht="15.75" customHeight="1">
      <c r="C122" s="99"/>
      <c r="F122" s="353"/>
    </row>
    <row r="123" spans="3:6" s="27" customFormat="1" ht="15.75" customHeight="1">
      <c r="C123" s="99"/>
      <c r="F123" s="353"/>
    </row>
    <row r="124" spans="3:6" s="27" customFormat="1" ht="15.75" customHeight="1">
      <c r="C124" s="99"/>
      <c r="F124" s="353"/>
    </row>
    <row r="125" spans="3:6" s="27" customFormat="1" ht="15.75" customHeight="1">
      <c r="C125" s="99"/>
      <c r="F125" s="353"/>
    </row>
    <row r="126" spans="3:6" s="27" customFormat="1" ht="15.75" customHeight="1">
      <c r="C126" s="99"/>
      <c r="F126" s="353"/>
    </row>
    <row r="127" spans="3:6" s="27" customFormat="1" ht="15.75" customHeight="1">
      <c r="C127" s="99"/>
      <c r="F127" s="353"/>
    </row>
    <row r="128" spans="3:6" s="27" customFormat="1" ht="15.75" customHeight="1">
      <c r="C128" s="99"/>
      <c r="F128" s="353"/>
    </row>
    <row r="129" spans="3:6" s="27" customFormat="1" ht="15.75" customHeight="1">
      <c r="C129" s="99"/>
      <c r="F129" s="353"/>
    </row>
    <row r="130" spans="3:6" s="27" customFormat="1" ht="15.75" customHeight="1">
      <c r="C130" s="99"/>
      <c r="F130" s="353"/>
    </row>
    <row r="131" spans="3:6" s="27" customFormat="1" ht="15.75" customHeight="1">
      <c r="C131" s="99"/>
      <c r="F131" s="353"/>
    </row>
    <row r="132" spans="3:6" s="27" customFormat="1" ht="15.75" customHeight="1">
      <c r="C132" s="99"/>
      <c r="F132" s="353"/>
    </row>
    <row r="133" spans="3:6" s="27" customFormat="1" ht="15.75" customHeight="1">
      <c r="C133" s="99"/>
      <c r="F133" s="353"/>
    </row>
    <row r="134" spans="3:6" s="27" customFormat="1" ht="15.75" customHeight="1">
      <c r="C134" s="99"/>
      <c r="F134" s="353"/>
    </row>
    <row r="135" spans="3:6" s="27" customFormat="1" ht="15.75" customHeight="1">
      <c r="C135" s="99"/>
      <c r="F135" s="353"/>
    </row>
    <row r="136" spans="3:6" s="27" customFormat="1" ht="15.75" customHeight="1">
      <c r="C136" s="99"/>
      <c r="F136" s="353"/>
    </row>
    <row r="137" spans="3:6" s="27" customFormat="1" ht="15.75" customHeight="1">
      <c r="C137" s="99"/>
      <c r="F137" s="353"/>
    </row>
    <row r="138" spans="3:6" s="27" customFormat="1" ht="15.75" customHeight="1">
      <c r="C138" s="99"/>
      <c r="F138" s="353"/>
    </row>
    <row r="139" spans="3:6" s="27" customFormat="1" ht="15.75" customHeight="1">
      <c r="C139" s="99"/>
      <c r="F139" s="353"/>
    </row>
    <row r="140" spans="3:6" s="27" customFormat="1" ht="15.75" customHeight="1">
      <c r="C140" s="99"/>
      <c r="F140" s="353"/>
    </row>
    <row r="141" spans="3:6" s="27" customFormat="1" ht="15.75" customHeight="1">
      <c r="C141" s="99"/>
      <c r="F141" s="353"/>
    </row>
    <row r="142" spans="3:6" s="27" customFormat="1" ht="15.75" customHeight="1">
      <c r="C142" s="99"/>
      <c r="F142" s="353"/>
    </row>
    <row r="143" spans="3:6" s="27" customFormat="1" ht="15.75" customHeight="1">
      <c r="C143" s="99"/>
      <c r="F143" s="353"/>
    </row>
    <row r="144" spans="3:6" s="27" customFormat="1" ht="15.75" customHeight="1">
      <c r="C144" s="99"/>
      <c r="F144" s="353"/>
    </row>
    <row r="145" spans="3:6" s="27" customFormat="1" ht="15.75" customHeight="1">
      <c r="C145" s="99"/>
      <c r="F145" s="353"/>
    </row>
    <row r="146" spans="3:6" s="27" customFormat="1" ht="15.75" customHeight="1">
      <c r="C146" s="99"/>
      <c r="F146" s="353"/>
    </row>
    <row r="147" spans="3:6" s="27" customFormat="1" ht="15.75" customHeight="1">
      <c r="C147" s="99"/>
      <c r="F147" s="353"/>
    </row>
    <row r="148" spans="3:6" s="27" customFormat="1" ht="15.75" customHeight="1">
      <c r="C148" s="99"/>
      <c r="F148" s="353"/>
    </row>
    <row r="149" spans="3:6" s="27" customFormat="1" ht="15.75" customHeight="1">
      <c r="C149" s="99"/>
      <c r="F149" s="353"/>
    </row>
    <row r="150" spans="3:6" s="27" customFormat="1" ht="15.75" customHeight="1">
      <c r="C150" s="99"/>
      <c r="F150" s="353"/>
    </row>
    <row r="151" spans="3:6" s="27" customFormat="1" ht="15.75" customHeight="1">
      <c r="C151" s="99"/>
      <c r="F151" s="353"/>
    </row>
    <row r="152" spans="3:6" s="27" customFormat="1" ht="15.75" customHeight="1">
      <c r="C152" s="99"/>
      <c r="F152" s="353"/>
    </row>
    <row r="153" spans="3:6" s="27" customFormat="1" ht="15.75" customHeight="1">
      <c r="C153" s="99"/>
      <c r="F153" s="353"/>
    </row>
    <row r="154" spans="3:6" s="27" customFormat="1" ht="15.75" customHeight="1">
      <c r="C154" s="99"/>
      <c r="F154" s="353"/>
    </row>
    <row r="155" spans="3:6" s="27" customFormat="1" ht="15.75" customHeight="1">
      <c r="C155" s="99"/>
      <c r="F155" s="353"/>
    </row>
    <row r="156" spans="3:6" s="27" customFormat="1" ht="15.75" customHeight="1">
      <c r="C156" s="99"/>
      <c r="F156" s="353"/>
    </row>
    <row r="157" spans="3:6" s="27" customFormat="1" ht="15.75" customHeight="1">
      <c r="C157" s="99"/>
      <c r="F157" s="353"/>
    </row>
    <row r="158" spans="3:6" s="27" customFormat="1" ht="15.75" customHeight="1">
      <c r="C158" s="99"/>
      <c r="F158" s="353"/>
    </row>
    <row r="159" spans="3:6" s="27" customFormat="1" ht="15.75" customHeight="1">
      <c r="C159" s="99"/>
      <c r="F159" s="353"/>
    </row>
    <row r="160" spans="3:6" s="27" customFormat="1" ht="15.75" customHeight="1">
      <c r="C160" s="99"/>
      <c r="F160" s="353"/>
    </row>
    <row r="161" spans="3:6" s="27" customFormat="1" ht="15.75" customHeight="1">
      <c r="C161" s="99"/>
      <c r="F161" s="353"/>
    </row>
    <row r="162" spans="3:6" s="27" customFormat="1" ht="15.75" customHeight="1">
      <c r="C162" s="99"/>
      <c r="F162" s="353"/>
    </row>
    <row r="163" spans="3:6" s="27" customFormat="1" ht="15.75" customHeight="1">
      <c r="C163" s="99"/>
      <c r="F163" s="353"/>
    </row>
    <row r="164" spans="3:6" s="27" customFormat="1" ht="15.75" customHeight="1">
      <c r="C164" s="99"/>
      <c r="F164" s="353"/>
    </row>
    <row r="165" spans="3:6" s="27" customFormat="1" ht="15.75" customHeight="1">
      <c r="C165" s="99"/>
      <c r="F165" s="353"/>
    </row>
    <row r="166" spans="3:6" s="27" customFormat="1" ht="15.75" customHeight="1">
      <c r="C166" s="99"/>
      <c r="F166" s="353"/>
    </row>
    <row r="167" spans="3:6" s="27" customFormat="1" ht="15.75" customHeight="1">
      <c r="C167" s="99"/>
      <c r="F167" s="353"/>
    </row>
    <row r="168" spans="3:6" s="27" customFormat="1" ht="15.75" customHeight="1">
      <c r="C168" s="99"/>
      <c r="F168" s="353"/>
    </row>
    <row r="169" spans="3:6" s="27" customFormat="1" ht="15.75" customHeight="1">
      <c r="C169" s="99"/>
      <c r="F169" s="353"/>
    </row>
    <row r="170" spans="3:6" s="27" customFormat="1" ht="15.75" customHeight="1">
      <c r="C170" s="99"/>
      <c r="F170" s="353"/>
    </row>
    <row r="171" spans="3:6" s="27" customFormat="1" ht="15.75" customHeight="1">
      <c r="C171" s="99"/>
      <c r="F171" s="353"/>
    </row>
    <row r="172" spans="3:6" s="27" customFormat="1" ht="15.75" customHeight="1">
      <c r="C172" s="99"/>
      <c r="F172" s="353"/>
    </row>
    <row r="173" spans="3:6" s="27" customFormat="1" ht="15.75" customHeight="1">
      <c r="C173" s="99"/>
      <c r="F173" s="353"/>
    </row>
    <row r="174" spans="3:6" s="27" customFormat="1" ht="15.75" customHeight="1">
      <c r="C174" s="99"/>
      <c r="F174" s="353"/>
    </row>
    <row r="175" spans="3:6" s="27" customFormat="1" ht="15.75" customHeight="1">
      <c r="C175" s="99"/>
      <c r="F175" s="353"/>
    </row>
    <row r="176" spans="3:6" s="27" customFormat="1" ht="15.75" customHeight="1">
      <c r="C176" s="99"/>
      <c r="F176" s="353"/>
    </row>
    <row r="177" spans="3:6" s="27" customFormat="1" ht="15.75" customHeight="1">
      <c r="C177" s="99"/>
      <c r="F177" s="353"/>
    </row>
    <row r="178" spans="3:6" s="27" customFormat="1" ht="15.75" customHeight="1">
      <c r="C178" s="99"/>
      <c r="F178" s="353"/>
    </row>
    <row r="179" spans="3:6" s="27" customFormat="1" ht="15.75" customHeight="1">
      <c r="C179" s="99"/>
      <c r="F179" s="353"/>
    </row>
    <row r="180" spans="3:6" s="27" customFormat="1" ht="15.75" customHeight="1">
      <c r="C180" s="99"/>
      <c r="F180" s="353"/>
    </row>
    <row r="181" spans="3:6" s="27" customFormat="1" ht="15.75" customHeight="1">
      <c r="C181" s="99"/>
      <c r="F181" s="353"/>
    </row>
    <row r="182" spans="3:6" s="27" customFormat="1" ht="15.75" customHeight="1">
      <c r="C182" s="99"/>
      <c r="F182" s="353"/>
    </row>
    <row r="183" spans="3:6" s="27" customFormat="1" ht="15.75" customHeight="1">
      <c r="C183" s="99"/>
      <c r="F183" s="353"/>
    </row>
    <row r="184" spans="3:6" s="27" customFormat="1" ht="15.75" customHeight="1">
      <c r="C184" s="99"/>
      <c r="F184" s="353"/>
    </row>
    <row r="185" spans="3:6" s="27" customFormat="1" ht="15.75" customHeight="1">
      <c r="C185" s="99"/>
      <c r="F185" s="353"/>
    </row>
    <row r="186" spans="3:6" s="27" customFormat="1" ht="15.75" customHeight="1">
      <c r="C186" s="99"/>
      <c r="F186" s="353"/>
    </row>
    <row r="187" spans="3:6" s="27" customFormat="1" ht="15.75" customHeight="1">
      <c r="C187" s="99"/>
      <c r="F187" s="353"/>
    </row>
    <row r="188" spans="3:6" s="27" customFormat="1" ht="15.75" customHeight="1">
      <c r="C188" s="99"/>
      <c r="F188" s="353"/>
    </row>
    <row r="189" spans="3:6" s="27" customFormat="1" ht="15.75" customHeight="1">
      <c r="C189" s="99"/>
      <c r="F189" s="353"/>
    </row>
    <row r="190" spans="3:6" s="27" customFormat="1" ht="15.75" customHeight="1">
      <c r="C190" s="99"/>
      <c r="F190" s="353"/>
    </row>
    <row r="191" spans="3:6" s="27" customFormat="1" ht="15.75" customHeight="1">
      <c r="C191" s="99"/>
      <c r="F191" s="353"/>
    </row>
    <row r="192" spans="3:6" s="27" customFormat="1" ht="15.75" customHeight="1">
      <c r="C192" s="99"/>
      <c r="F192" s="353"/>
    </row>
    <row r="193" spans="3:6" s="27" customFormat="1" ht="15.75" customHeight="1">
      <c r="C193" s="99"/>
      <c r="F193" s="353"/>
    </row>
    <row r="194" spans="3:6" s="27" customFormat="1" ht="15.75" customHeight="1">
      <c r="C194" s="99"/>
      <c r="F194" s="353"/>
    </row>
    <row r="195" spans="3:6" s="27" customFormat="1" ht="15.75" customHeight="1">
      <c r="C195" s="99"/>
      <c r="F195" s="353"/>
    </row>
    <row r="196" spans="3:6" s="27" customFormat="1" ht="15.75" customHeight="1">
      <c r="C196" s="99"/>
      <c r="F196" s="353"/>
    </row>
    <row r="197" spans="3:6" s="27" customFormat="1" ht="15.75" customHeight="1">
      <c r="C197" s="99"/>
      <c r="F197" s="353"/>
    </row>
    <row r="198" spans="3:6" s="27" customFormat="1" ht="15.75" customHeight="1">
      <c r="C198" s="99"/>
      <c r="F198" s="353"/>
    </row>
    <row r="199" spans="3:6" s="27" customFormat="1" ht="15.75" customHeight="1">
      <c r="C199" s="99"/>
      <c r="F199" s="353"/>
    </row>
    <row r="200" spans="3:6" s="27" customFormat="1" ht="15.75" customHeight="1">
      <c r="C200" s="99"/>
      <c r="F200" s="353"/>
    </row>
    <row r="201" spans="3:6" s="27" customFormat="1" ht="15.75" customHeight="1">
      <c r="C201" s="99"/>
      <c r="F201" s="353"/>
    </row>
    <row r="202" spans="3:6" s="27" customFormat="1" ht="15.75" customHeight="1">
      <c r="C202" s="99"/>
      <c r="F202" s="353"/>
    </row>
    <row r="203" spans="3:6" s="27" customFormat="1" ht="15.75" customHeight="1">
      <c r="C203" s="99"/>
      <c r="F203" s="353"/>
    </row>
    <row r="204" spans="3:6" s="27" customFormat="1" ht="15.75" customHeight="1">
      <c r="C204" s="99"/>
      <c r="F204" s="353"/>
    </row>
    <row r="205" spans="3:6" s="27" customFormat="1" ht="15.75" customHeight="1">
      <c r="C205" s="99"/>
      <c r="F205" s="353"/>
    </row>
    <row r="206" spans="3:6" s="27" customFormat="1" ht="15.75" customHeight="1">
      <c r="C206" s="99"/>
      <c r="F206" s="353"/>
    </row>
    <row r="207" spans="3:6" s="27" customFormat="1" ht="15.75" customHeight="1">
      <c r="C207" s="99"/>
      <c r="F207" s="353"/>
    </row>
    <row r="208" spans="3:6" s="27" customFormat="1" ht="15.75" customHeight="1">
      <c r="C208" s="99"/>
      <c r="F208" s="353"/>
    </row>
    <row r="209" spans="3:6" s="27" customFormat="1" ht="15.75" customHeight="1">
      <c r="C209" s="99"/>
      <c r="F209" s="353"/>
    </row>
    <row r="210" spans="3:6" s="27" customFormat="1" ht="15.75" customHeight="1">
      <c r="C210" s="99"/>
      <c r="F210" s="353"/>
    </row>
    <row r="211" spans="3:6" s="27" customFormat="1" ht="15.75" customHeight="1">
      <c r="C211" s="99"/>
      <c r="F211" s="353"/>
    </row>
    <row r="212" spans="3:6" s="27" customFormat="1" ht="15.75" customHeight="1">
      <c r="C212" s="99"/>
      <c r="F212" s="353"/>
    </row>
    <row r="213" spans="3:6" s="27" customFormat="1" ht="15.75" customHeight="1">
      <c r="C213" s="99"/>
      <c r="F213" s="353"/>
    </row>
    <row r="214" spans="3:6" s="27" customFormat="1" ht="15.75" customHeight="1">
      <c r="C214" s="99"/>
      <c r="F214" s="353"/>
    </row>
    <row r="215" spans="3:6" s="27" customFormat="1" ht="15.75" customHeight="1">
      <c r="C215" s="99"/>
      <c r="F215" s="353"/>
    </row>
    <row r="216" spans="3:6" s="27" customFormat="1" ht="15.75" customHeight="1">
      <c r="C216" s="99"/>
      <c r="F216" s="353"/>
    </row>
    <row r="217" spans="3:6" s="27" customFormat="1" ht="15.75" customHeight="1">
      <c r="C217" s="99"/>
      <c r="F217" s="353"/>
    </row>
    <row r="218" spans="3:6" s="27" customFormat="1" ht="15.75" customHeight="1">
      <c r="C218" s="99"/>
      <c r="F218" s="353"/>
    </row>
    <row r="219" spans="3:6" s="27" customFormat="1" ht="15.75" customHeight="1">
      <c r="C219" s="99"/>
      <c r="F219" s="353"/>
    </row>
    <row r="220" spans="3:6" s="27" customFormat="1" ht="15.75" customHeight="1">
      <c r="C220" s="99"/>
      <c r="F220" s="353"/>
    </row>
    <row r="221" spans="3:6" s="27" customFormat="1" ht="15.75" customHeight="1">
      <c r="C221" s="99"/>
      <c r="F221" s="353"/>
    </row>
    <row r="222" spans="3:6" s="27" customFormat="1" ht="15.75" customHeight="1">
      <c r="C222" s="99"/>
      <c r="F222" s="353"/>
    </row>
    <row r="223" spans="3:6" s="27" customFormat="1" ht="15.75" customHeight="1">
      <c r="C223" s="99"/>
      <c r="F223" s="353"/>
    </row>
    <row r="224" spans="3:6" s="27" customFormat="1" ht="15.75" customHeight="1">
      <c r="C224" s="99"/>
      <c r="F224" s="353"/>
    </row>
    <row r="225" spans="3:6" s="27" customFormat="1" ht="15.75" customHeight="1">
      <c r="C225" s="99"/>
      <c r="F225" s="353"/>
    </row>
    <row r="226" spans="3:6" s="27" customFormat="1" ht="15.75" customHeight="1">
      <c r="C226" s="99"/>
      <c r="F226" s="353"/>
    </row>
    <row r="227" spans="3:6" s="27" customFormat="1" ht="15.75" customHeight="1">
      <c r="C227" s="99"/>
      <c r="F227" s="353"/>
    </row>
    <row r="228" spans="3:6" s="27" customFormat="1" ht="15.75" customHeight="1">
      <c r="C228" s="99"/>
      <c r="F228" s="353"/>
    </row>
    <row r="229" spans="3:6" s="27" customFormat="1" ht="15.75" customHeight="1">
      <c r="C229" s="99"/>
      <c r="F229" s="353"/>
    </row>
    <row r="230" spans="3:6" s="27" customFormat="1" ht="15.75" customHeight="1">
      <c r="C230" s="99"/>
      <c r="F230" s="353"/>
    </row>
    <row r="231" spans="3:6" s="27" customFormat="1" ht="15.75" customHeight="1">
      <c r="C231" s="99"/>
      <c r="F231" s="353"/>
    </row>
    <row r="232" spans="3:6" s="27" customFormat="1" ht="15.75" customHeight="1">
      <c r="C232" s="99"/>
      <c r="F232" s="353"/>
    </row>
    <row r="233" spans="3:6" s="27" customFormat="1" ht="15.75" customHeight="1">
      <c r="C233" s="99"/>
      <c r="F233" s="353"/>
    </row>
    <row r="234" spans="3:6" s="27" customFormat="1" ht="15.75" customHeight="1">
      <c r="C234" s="99"/>
      <c r="F234" s="353"/>
    </row>
    <row r="235" spans="3:6" s="27" customFormat="1" ht="15.75" customHeight="1">
      <c r="C235" s="99"/>
      <c r="F235" s="353"/>
    </row>
    <row r="236" spans="3:6" s="27" customFormat="1" ht="15.75" customHeight="1">
      <c r="C236" s="99"/>
      <c r="F236" s="353"/>
    </row>
    <row r="237" spans="3:6" s="27" customFormat="1" ht="15.75" customHeight="1">
      <c r="C237" s="99"/>
      <c r="F237" s="353"/>
    </row>
    <row r="238" spans="3:6" s="27" customFormat="1" ht="15.75" customHeight="1">
      <c r="C238" s="99"/>
      <c r="F238" s="353"/>
    </row>
    <row r="239" spans="3:6" s="27" customFormat="1" ht="15.75" customHeight="1">
      <c r="C239" s="99"/>
      <c r="F239" s="353"/>
    </row>
    <row r="240" spans="3:6" s="27" customFormat="1" ht="15.75" customHeight="1">
      <c r="C240" s="99"/>
      <c r="F240" s="353"/>
    </row>
    <row r="241" spans="3:6" s="27" customFormat="1" ht="15.75" customHeight="1">
      <c r="C241" s="99"/>
      <c r="F241" s="353"/>
    </row>
    <row r="242" spans="3:6" s="27" customFormat="1" ht="15.75" customHeight="1">
      <c r="C242" s="99"/>
      <c r="F242" s="353"/>
    </row>
    <row r="243" spans="3:6" s="27" customFormat="1" ht="15.75" customHeight="1">
      <c r="C243" s="99"/>
      <c r="F243" s="353"/>
    </row>
    <row r="244" spans="3:6" s="27" customFormat="1" ht="15.75" customHeight="1">
      <c r="C244" s="99"/>
      <c r="F244" s="353"/>
    </row>
    <row r="245" spans="3:6" s="27" customFormat="1" ht="15.75" customHeight="1">
      <c r="C245" s="99"/>
      <c r="F245" s="353"/>
    </row>
    <row r="246" spans="3:6" s="27" customFormat="1" ht="15.75" customHeight="1">
      <c r="C246" s="99"/>
      <c r="F246" s="353"/>
    </row>
    <row r="247" spans="3:6" s="27" customFormat="1" ht="15.75" customHeight="1">
      <c r="C247" s="99"/>
      <c r="F247" s="353"/>
    </row>
    <row r="248" spans="3:6" s="27" customFormat="1" ht="15.75" customHeight="1">
      <c r="C248" s="99"/>
      <c r="F248" s="353"/>
    </row>
    <row r="249" spans="3:6" s="27" customFormat="1" ht="15.75" customHeight="1">
      <c r="C249" s="99"/>
      <c r="F249" s="353"/>
    </row>
    <row r="250" spans="3:6" s="27" customFormat="1" ht="15.75" customHeight="1">
      <c r="C250" s="99"/>
      <c r="F250" s="353"/>
    </row>
    <row r="251" spans="3:6" s="27" customFormat="1" ht="15.75" customHeight="1">
      <c r="C251" s="99"/>
      <c r="F251" s="353"/>
    </row>
    <row r="252" spans="3:6" s="27" customFormat="1" ht="15.75" customHeight="1">
      <c r="C252" s="99"/>
      <c r="F252" s="353"/>
    </row>
    <row r="253" spans="3:6" s="27" customFormat="1" ht="15.75" customHeight="1">
      <c r="C253" s="99"/>
      <c r="F253" s="353"/>
    </row>
    <row r="254" spans="3:6" s="27" customFormat="1" ht="15.75" customHeight="1">
      <c r="C254" s="99"/>
      <c r="F254" s="353"/>
    </row>
    <row r="255" spans="3:6" s="27" customFormat="1" ht="15.75" customHeight="1">
      <c r="C255" s="99"/>
      <c r="F255" s="353"/>
    </row>
    <row r="256" spans="3:6" s="27" customFormat="1" ht="15.75" customHeight="1">
      <c r="C256" s="99"/>
      <c r="F256" s="353"/>
    </row>
    <row r="257" spans="3:6" s="27" customFormat="1" ht="15.75" customHeight="1">
      <c r="C257" s="99"/>
      <c r="F257" s="353"/>
    </row>
    <row r="258" spans="3:6" s="27" customFormat="1" ht="15.75" customHeight="1">
      <c r="C258" s="99"/>
      <c r="F258" s="353"/>
    </row>
    <row r="259" spans="3:6" s="27" customFormat="1" ht="15.75" customHeight="1">
      <c r="C259" s="99"/>
      <c r="F259" s="353"/>
    </row>
    <row r="260" spans="3:6" s="27" customFormat="1" ht="15.75" customHeight="1">
      <c r="C260" s="99"/>
      <c r="F260" s="353"/>
    </row>
    <row r="261" spans="3:6" s="27" customFormat="1" ht="15.75" customHeight="1">
      <c r="C261" s="99"/>
      <c r="F261" s="353"/>
    </row>
    <row r="262" spans="3:6" s="27" customFormat="1" ht="15.75" customHeight="1">
      <c r="C262" s="99"/>
      <c r="F262" s="353"/>
    </row>
    <row r="263" spans="3:6" s="27" customFormat="1" ht="15.75" customHeight="1">
      <c r="C263" s="99"/>
      <c r="F263" s="353"/>
    </row>
    <row r="264" spans="3:6" s="27" customFormat="1" ht="15.75" customHeight="1">
      <c r="C264" s="99"/>
      <c r="F264" s="353"/>
    </row>
    <row r="265" spans="3:6" s="27" customFormat="1" ht="15.75" customHeight="1">
      <c r="C265" s="99"/>
      <c r="F265" s="353"/>
    </row>
    <row r="266" spans="3:6" s="27" customFormat="1" ht="15.75" customHeight="1">
      <c r="C266" s="99"/>
      <c r="F266" s="353"/>
    </row>
    <row r="267" spans="3:6" s="27" customFormat="1" ht="15.75" customHeight="1">
      <c r="C267" s="99"/>
      <c r="F267" s="353"/>
    </row>
    <row r="268" spans="3:6" s="27" customFormat="1" ht="15.75" customHeight="1">
      <c r="C268" s="99"/>
      <c r="F268" s="353"/>
    </row>
    <row r="269" spans="3:6" s="27" customFormat="1" ht="15.75" customHeight="1">
      <c r="C269" s="99"/>
      <c r="F269" s="353"/>
    </row>
    <row r="270" spans="3:6" s="27" customFormat="1" ht="15.75" customHeight="1">
      <c r="C270" s="99"/>
      <c r="F270" s="353"/>
    </row>
    <row r="271" spans="3:6" s="27" customFormat="1" ht="15.75" customHeight="1">
      <c r="C271" s="99"/>
      <c r="F271" s="353"/>
    </row>
    <row r="272" spans="3:6" s="27" customFormat="1" ht="15.75" customHeight="1">
      <c r="C272" s="99"/>
      <c r="F272" s="353"/>
    </row>
    <row r="273" spans="3:6" s="27" customFormat="1" ht="15.75" customHeight="1">
      <c r="C273" s="99"/>
      <c r="F273" s="353"/>
    </row>
    <row r="274" spans="3:6" s="27" customFormat="1" ht="15.75" customHeight="1">
      <c r="C274" s="99"/>
      <c r="F274" s="353"/>
    </row>
    <row r="275" spans="3:6" s="27" customFormat="1" ht="15.75" customHeight="1">
      <c r="C275" s="99"/>
      <c r="F275" s="353"/>
    </row>
    <row r="276" spans="3:6" s="27" customFormat="1" ht="15.75" customHeight="1">
      <c r="C276" s="99"/>
      <c r="F276" s="353"/>
    </row>
    <row r="277" spans="3:6" s="27" customFormat="1" ht="15.75" customHeight="1">
      <c r="C277" s="99"/>
      <c r="F277" s="353"/>
    </row>
    <row r="278" spans="3:6" s="27" customFormat="1" ht="15.75" customHeight="1">
      <c r="C278" s="99"/>
      <c r="F278" s="353"/>
    </row>
    <row r="279" spans="3:6" s="27" customFormat="1" ht="15.75" customHeight="1">
      <c r="C279" s="99"/>
      <c r="F279" s="353"/>
    </row>
    <row r="280" spans="3:6" s="27" customFormat="1" ht="15.75" customHeight="1">
      <c r="C280" s="99"/>
      <c r="F280" s="353"/>
    </row>
    <row r="281" spans="3:6" s="27" customFormat="1" ht="15.75" customHeight="1">
      <c r="C281" s="99"/>
      <c r="F281" s="353"/>
    </row>
    <row r="282" spans="3:6" s="27" customFormat="1" ht="15.75" customHeight="1">
      <c r="C282" s="99"/>
      <c r="F282" s="353"/>
    </row>
    <row r="283" spans="3:6" s="27" customFormat="1" ht="15.75" customHeight="1">
      <c r="C283" s="99"/>
      <c r="F283" s="353"/>
    </row>
    <row r="284" spans="3:6" s="27" customFormat="1" ht="15.75" customHeight="1">
      <c r="C284" s="99"/>
      <c r="F284" s="353"/>
    </row>
    <row r="285" spans="3:6" s="27" customFormat="1" ht="15.75" customHeight="1">
      <c r="C285" s="99"/>
      <c r="F285" s="353"/>
    </row>
    <row r="286" spans="3:6" s="27" customFormat="1" ht="15.75" customHeight="1">
      <c r="C286" s="99"/>
      <c r="F286" s="353"/>
    </row>
    <row r="287" spans="3:6" s="27" customFormat="1" ht="15.75" customHeight="1">
      <c r="C287" s="99"/>
      <c r="F287" s="353"/>
    </row>
    <row r="288" spans="3:6" s="27" customFormat="1" ht="15.75" customHeight="1">
      <c r="C288" s="99"/>
      <c r="F288" s="353"/>
    </row>
    <row r="289" spans="3:6" s="27" customFormat="1" ht="15.75" customHeight="1">
      <c r="C289" s="99"/>
      <c r="F289" s="353"/>
    </row>
    <row r="290" spans="3:6" s="27" customFormat="1" ht="15.75" customHeight="1">
      <c r="C290" s="99"/>
      <c r="F290" s="353"/>
    </row>
    <row r="291" spans="3:6" s="27" customFormat="1" ht="15.75" customHeight="1">
      <c r="C291" s="99"/>
      <c r="F291" s="353"/>
    </row>
    <row r="292" spans="3:6" s="27" customFormat="1" ht="15.75" customHeight="1">
      <c r="C292" s="99"/>
      <c r="F292" s="353"/>
    </row>
    <row r="293" spans="3:6" s="27" customFormat="1" ht="15.75" customHeight="1">
      <c r="C293" s="99"/>
      <c r="F293" s="353"/>
    </row>
    <row r="294" spans="3:6" s="27" customFormat="1" ht="15.75" customHeight="1">
      <c r="C294" s="99"/>
      <c r="F294" s="353"/>
    </row>
    <row r="295" spans="3:6" s="27" customFormat="1" ht="15.75" customHeight="1">
      <c r="C295" s="99"/>
      <c r="F295" s="353"/>
    </row>
    <row r="296" spans="3:6" s="27" customFormat="1" ht="15.75" customHeight="1">
      <c r="C296" s="99"/>
      <c r="F296" s="353"/>
    </row>
    <row r="297" spans="3:6" s="27" customFormat="1" ht="15.75" customHeight="1">
      <c r="C297" s="99"/>
      <c r="F297" s="353"/>
    </row>
    <row r="298" spans="3:6" s="27" customFormat="1" ht="15.75" customHeight="1">
      <c r="C298" s="99"/>
      <c r="F298" s="353"/>
    </row>
    <row r="299" spans="3:6" s="27" customFormat="1" ht="15.75" customHeight="1">
      <c r="C299" s="99"/>
      <c r="F299" s="353"/>
    </row>
    <row r="300" spans="3:6" s="27" customFormat="1" ht="15.75" customHeight="1">
      <c r="C300" s="99"/>
      <c r="F300" s="353"/>
    </row>
    <row r="301" spans="3:6" s="27" customFormat="1" ht="15.75" customHeight="1">
      <c r="C301" s="99"/>
      <c r="F301" s="353"/>
    </row>
    <row r="302" spans="3:6" s="27" customFormat="1" ht="15.75" customHeight="1">
      <c r="C302" s="99"/>
      <c r="F302" s="353"/>
    </row>
    <row r="303" spans="3:6" s="27" customFormat="1" ht="15.75" customHeight="1">
      <c r="C303" s="99"/>
      <c r="F303" s="353"/>
    </row>
    <row r="304" spans="3:6" s="27" customFormat="1" ht="15.75" customHeight="1">
      <c r="C304" s="99"/>
      <c r="F304" s="353"/>
    </row>
    <row r="305" spans="3:7" s="27" customFormat="1" ht="15.75" customHeight="1">
      <c r="C305" s="99"/>
      <c r="F305" s="353"/>
    </row>
    <row r="306" spans="3:7" s="27" customFormat="1" ht="15.75" customHeight="1">
      <c r="C306" s="99"/>
      <c r="F306" s="353"/>
    </row>
    <row r="307" spans="3:7" s="27" customFormat="1" ht="15.75" customHeight="1">
      <c r="C307" s="99"/>
      <c r="F307" s="353"/>
    </row>
    <row r="308" spans="3:7" s="27" customFormat="1" ht="15.75" customHeight="1">
      <c r="C308" s="99"/>
      <c r="F308" s="7"/>
      <c r="G308" s="6"/>
    </row>
    <row r="309" spans="3:7" s="27" customFormat="1" ht="15.75" customHeight="1">
      <c r="C309" s="99"/>
      <c r="F309" s="7"/>
      <c r="G309" s="6"/>
    </row>
    <row r="310" spans="3:7" s="27" customFormat="1" ht="15.75" customHeight="1">
      <c r="C310" s="99"/>
      <c r="F310" s="7"/>
      <c r="G310" s="6"/>
    </row>
    <row r="311" spans="3:7" s="27" customFormat="1" ht="15.75" customHeight="1">
      <c r="C311" s="24"/>
      <c r="D311" s="6"/>
      <c r="F311" s="7"/>
      <c r="G311" s="6"/>
    </row>
    <row r="312" spans="3:7" s="27" customFormat="1" ht="15.75" customHeight="1">
      <c r="C312" s="24"/>
      <c r="D312" s="6"/>
      <c r="F312" s="7"/>
      <c r="G312" s="6"/>
    </row>
    <row r="313" spans="3:7" s="27" customFormat="1" ht="15.75" customHeight="1">
      <c r="C313" s="24"/>
      <c r="D313" s="6"/>
      <c r="F313" s="7"/>
      <c r="G313" s="6"/>
    </row>
    <row r="314" spans="3:7" s="27" customFormat="1" ht="15.75" customHeight="1">
      <c r="C314" s="24"/>
      <c r="D314" s="6"/>
      <c r="F314" s="7"/>
      <c r="G314" s="6"/>
    </row>
    <row r="315" spans="3:7" s="27" customFormat="1" ht="15.75" customHeight="1">
      <c r="C315" s="24"/>
      <c r="D315" s="6"/>
      <c r="F315" s="7"/>
      <c r="G315" s="6"/>
    </row>
  </sheetData>
  <sheetProtection algorithmName="SHA-512" hashValue="ctlTviwhj3nRQrJQ/NpNOUDef2Q8CCHML/5lOohkolmMP0C/Wg2TwaSWBF4/RxEEiG4oTSGWCoP18zn+T6IUqg==" saltValue="B7Tmn0YuSIOi1XRX+eXlnw==" spinCount="100000" sheet="1" objects="1" scenarios="1"/>
  <mergeCells count="2">
    <mergeCell ref="E4:G4"/>
    <mergeCell ref="E6:G6"/>
  </mergeCells>
  <hyperlinks>
    <hyperlink ref="C46" location="'2.'!A1" display="2."/>
  </hyperlinks>
  <printOptions horizontalCentered="1"/>
  <pageMargins left="0.74803149606299213" right="0.74803149606299213" top="0.39370078740157483" bottom="0" header="0.39370078740157483" footer="0.39370078740157483"/>
  <pageSetup paperSize="9" scale="79" orientation="landscape" horizontalDpi="4294967292" verticalDpi="1200" r:id="rId1"/>
  <headerFooter alignWithMargins="0"/>
  <ignoredErrors>
    <ignoredError sqref="F17:F50 C43 C13:C37 C41 C48:C50" numberStoredAsText="1"/>
  </ignoredErrors>
  <drawing r:id="rId2"/>
  <picture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009DE0"/>
    <pageSetUpPr autoPageBreaks="0"/>
  </sheetPr>
  <dimension ref="A1:CN462"/>
  <sheetViews>
    <sheetView showGridLines="0" showRowColHeaders="0" zoomScaleNormal="100" workbookViewId="0">
      <selection activeCell="G12" sqref="G12"/>
    </sheetView>
  </sheetViews>
  <sheetFormatPr defaultColWidth="9.109375" defaultRowHeight="15.75" customHeight="1"/>
  <cols>
    <col min="1" max="1" width="3.33203125" style="27" customWidth="1"/>
    <col min="2" max="2" width="14.6640625" style="6" customWidth="1"/>
    <col min="3" max="3" width="32" style="6" customWidth="1"/>
    <col min="4" max="4" width="19.109375" style="6" customWidth="1"/>
    <col min="5" max="7" width="6.44140625" style="6" customWidth="1"/>
    <col min="8" max="13" width="6.44140625" style="27" customWidth="1"/>
    <col min="14" max="92" width="9.109375" style="27"/>
    <col min="93" max="16384" width="9.109375" style="6"/>
  </cols>
  <sheetData>
    <row r="1" spans="2:92" ht="15.75" customHeight="1">
      <c r="B1" s="27"/>
      <c r="C1" s="27"/>
      <c r="D1" s="27"/>
      <c r="G1" s="137"/>
      <c r="I1" s="137"/>
      <c r="J1" s="137"/>
      <c r="CM1" s="6"/>
      <c r="CN1" s="6"/>
    </row>
    <row r="2" spans="2:92" ht="15.75" customHeight="1">
      <c r="B2" s="184" t="s">
        <v>383</v>
      </c>
      <c r="C2" s="184"/>
      <c r="D2" s="27"/>
      <c r="G2" s="27"/>
      <c r="CM2" s="6"/>
      <c r="CN2" s="6"/>
    </row>
    <row r="3" spans="2:92" ht="15.75" customHeight="1">
      <c r="B3" s="184"/>
      <c r="C3" s="184"/>
      <c r="D3" s="27"/>
      <c r="E3" s="27"/>
      <c r="F3" s="159"/>
      <c r="G3" s="159"/>
      <c r="CM3" s="6"/>
      <c r="CN3" s="6"/>
    </row>
    <row r="4" spans="2:92" ht="15.75" customHeight="1">
      <c r="B4" s="184"/>
      <c r="C4" s="184"/>
      <c r="D4" s="27"/>
      <c r="E4" s="27"/>
      <c r="F4" s="159"/>
      <c r="G4" s="159"/>
      <c r="CM4" s="6"/>
      <c r="CN4" s="6"/>
    </row>
    <row r="5" spans="2:92" ht="15.75" customHeight="1">
      <c r="B5" s="219"/>
      <c r="C5" s="219"/>
      <c r="D5" s="27"/>
      <c r="E5" s="27"/>
      <c r="F5" s="27"/>
      <c r="G5" s="27"/>
      <c r="L5" s="309"/>
      <c r="Q5" s="6"/>
      <c r="CM5" s="6"/>
      <c r="CN5" s="6"/>
    </row>
    <row r="6" spans="2:92" ht="15.75" customHeight="1">
      <c r="B6" s="591" t="s">
        <v>331</v>
      </c>
      <c r="C6" s="591"/>
      <c r="D6" s="591"/>
      <c r="E6" s="591"/>
      <c r="F6" s="591"/>
      <c r="G6" s="27"/>
      <c r="L6" s="309"/>
      <c r="CM6" s="6"/>
      <c r="CN6" s="6"/>
    </row>
    <row r="7" spans="2:92" ht="15.75" customHeight="1">
      <c r="B7" s="591"/>
      <c r="C7" s="591"/>
      <c r="D7" s="591"/>
      <c r="E7" s="591"/>
      <c r="F7" s="591"/>
      <c r="G7" s="27"/>
      <c r="CM7" s="6"/>
      <c r="CN7" s="6"/>
    </row>
    <row r="8" spans="2:92" ht="19.5" customHeight="1">
      <c r="B8" s="624" t="s">
        <v>463</v>
      </c>
      <c r="C8" s="626"/>
      <c r="D8" s="375" t="s">
        <v>464</v>
      </c>
      <c r="E8" s="27"/>
      <c r="F8" s="27"/>
      <c r="G8" s="27"/>
      <c r="CM8" s="6"/>
      <c r="CN8" s="6"/>
    </row>
    <row r="9" spans="2:92" ht="20.100000000000001" customHeight="1">
      <c r="B9" s="344" t="s">
        <v>412</v>
      </c>
      <c r="C9" s="260"/>
      <c r="D9" s="245">
        <v>5800.64</v>
      </c>
      <c r="E9" s="27"/>
      <c r="F9" s="27"/>
      <c r="G9" s="27"/>
      <c r="CM9" s="6"/>
      <c r="CN9" s="6"/>
    </row>
    <row r="10" spans="2:92" ht="20.100000000000001" customHeight="1">
      <c r="B10" s="684" t="s">
        <v>413</v>
      </c>
      <c r="C10" s="664"/>
      <c r="D10" s="245">
        <v>39876.129999999997</v>
      </c>
      <c r="E10" s="27"/>
      <c r="F10" s="342"/>
      <c r="G10" s="27"/>
      <c r="CM10" s="6"/>
      <c r="CN10" s="6"/>
    </row>
    <row r="11" spans="2:92" ht="20.100000000000001" customHeight="1">
      <c r="B11" s="688" t="s">
        <v>30</v>
      </c>
      <c r="C11" s="689"/>
      <c r="D11" s="376">
        <f>SUM(D9:D10)</f>
        <v>45676.77</v>
      </c>
      <c r="E11" s="27"/>
      <c r="F11" s="27"/>
      <c r="G11" s="27"/>
      <c r="CM11" s="6"/>
      <c r="CN11" s="6"/>
    </row>
    <row r="12" spans="2:92" ht="20.100000000000001" customHeight="1">
      <c r="B12" s="27"/>
      <c r="C12" s="27"/>
      <c r="D12" s="27"/>
      <c r="E12" s="27"/>
      <c r="F12" s="27"/>
      <c r="G12" s="27"/>
      <c r="CM12" s="6"/>
      <c r="CN12" s="6"/>
    </row>
    <row r="13" spans="2:92" ht="18.600000000000001" customHeight="1">
      <c r="B13" s="27"/>
      <c r="C13" s="27"/>
      <c r="D13" s="27"/>
      <c r="E13" s="27"/>
      <c r="F13" s="27"/>
      <c r="G13" s="27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</row>
    <row r="14" spans="2:92" ht="18.600000000000001" customHeight="1">
      <c r="B14" s="27"/>
      <c r="C14" s="27"/>
      <c r="D14" s="27"/>
      <c r="E14" s="27"/>
      <c r="F14" s="27"/>
      <c r="G14" s="27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</row>
    <row r="15" spans="2:92" ht="22.2" customHeight="1">
      <c r="B15" s="27"/>
      <c r="C15" s="27"/>
      <c r="D15" s="27"/>
      <c r="E15" s="27"/>
      <c r="F15" s="27"/>
      <c r="G15" s="27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</row>
    <row r="16" spans="2:92" ht="21.6" customHeight="1">
      <c r="B16" s="27"/>
      <c r="C16" s="27"/>
      <c r="D16" s="27"/>
      <c r="E16" s="27"/>
      <c r="F16" s="27"/>
      <c r="G16" s="27"/>
      <c r="CM16" s="6"/>
      <c r="CN16" s="6"/>
    </row>
    <row r="17" spans="2:92" ht="15.75" customHeight="1">
      <c r="B17" s="27"/>
      <c r="C17" s="27"/>
      <c r="D17" s="27"/>
      <c r="E17" s="27"/>
      <c r="F17" s="27"/>
      <c r="G17" s="27"/>
      <c r="CM17" s="6"/>
      <c r="CN17" s="6"/>
    </row>
    <row r="18" spans="2:92" ht="15.75" customHeight="1">
      <c r="B18" s="27"/>
      <c r="C18" s="27"/>
      <c r="D18" s="27"/>
      <c r="E18" s="27"/>
      <c r="F18" s="27"/>
      <c r="G18" s="27"/>
      <c r="CM18" s="6"/>
      <c r="CN18" s="6"/>
    </row>
    <row r="19" spans="2:92" ht="20.100000000000001" customHeight="1">
      <c r="B19" s="27"/>
      <c r="C19" s="27"/>
      <c r="D19" s="27"/>
      <c r="E19" s="27"/>
      <c r="F19" s="27"/>
      <c r="G19" s="27"/>
      <c r="CM19" s="6"/>
      <c r="CN19" s="6"/>
    </row>
    <row r="20" spans="2:92" ht="20.100000000000001" customHeight="1">
      <c r="B20" s="27"/>
      <c r="C20" s="27"/>
      <c r="D20" s="27"/>
      <c r="E20" s="27"/>
      <c r="F20" s="27"/>
      <c r="G20" s="27"/>
    </row>
    <row r="21" spans="2:92" ht="20.100000000000001" customHeight="1">
      <c r="B21" s="27"/>
      <c r="C21" s="258"/>
      <c r="D21" s="27"/>
      <c r="E21" s="27"/>
      <c r="F21" s="27"/>
      <c r="G21" s="27"/>
    </row>
    <row r="22" spans="2:92" ht="15.75" customHeight="1">
      <c r="B22" s="27"/>
      <c r="C22" s="27"/>
      <c r="D22" s="27"/>
      <c r="E22" s="27"/>
      <c r="F22" s="27"/>
      <c r="G22" s="27"/>
    </row>
    <row r="23" spans="2:92" ht="30" customHeight="1">
      <c r="B23" s="27"/>
      <c r="C23" s="27"/>
      <c r="D23" s="27"/>
      <c r="E23" s="27"/>
      <c r="F23" s="27"/>
      <c r="G23" s="27"/>
    </row>
    <row r="24" spans="2:92" ht="30" customHeight="1">
      <c r="B24" s="27"/>
      <c r="C24" s="27"/>
      <c r="D24" s="27"/>
      <c r="E24" s="27"/>
      <c r="F24" s="27"/>
      <c r="G24" s="27"/>
    </row>
    <row r="25" spans="2:92" ht="15.75" customHeight="1">
      <c r="B25" s="27"/>
      <c r="C25" s="27"/>
      <c r="D25" s="27"/>
      <c r="E25" s="27"/>
      <c r="F25" s="27"/>
      <c r="G25" s="27"/>
    </row>
    <row r="26" spans="2:92" ht="15.75" customHeight="1">
      <c r="B26" s="27"/>
      <c r="C26" s="27"/>
      <c r="D26" s="27"/>
      <c r="E26" s="27"/>
      <c r="F26" s="27"/>
      <c r="G26" s="27"/>
    </row>
    <row r="27" spans="2:92" ht="15.75" customHeight="1">
      <c r="B27" s="27"/>
      <c r="C27" s="27"/>
      <c r="D27" s="27"/>
      <c r="E27" s="27"/>
      <c r="F27" s="27"/>
      <c r="G27" s="27"/>
    </row>
    <row r="28" spans="2:92" ht="15.75" customHeight="1">
      <c r="B28" s="27"/>
      <c r="C28" s="27"/>
      <c r="D28" s="27"/>
      <c r="E28" s="27"/>
      <c r="F28" s="27"/>
      <c r="G28" s="27"/>
    </row>
    <row r="29" spans="2:92" ht="15.75" customHeight="1">
      <c r="B29" s="27"/>
      <c r="C29" s="27"/>
      <c r="D29" s="27"/>
      <c r="E29" s="27"/>
      <c r="F29" s="27"/>
      <c r="G29" s="27"/>
    </row>
    <row r="30" spans="2:92" ht="15.75" customHeight="1">
      <c r="B30" s="27"/>
      <c r="C30" s="27"/>
      <c r="D30" s="27"/>
      <c r="E30" s="27"/>
      <c r="F30" s="27"/>
      <c r="G30" s="27"/>
    </row>
    <row r="31" spans="2:92" ht="15.75" customHeight="1">
      <c r="B31" s="27"/>
      <c r="C31" s="27"/>
      <c r="D31" s="27"/>
      <c r="E31" s="27"/>
      <c r="F31" s="27"/>
      <c r="G31" s="27"/>
    </row>
    <row r="32" spans="2:92" ht="15.75" customHeight="1">
      <c r="B32" s="27"/>
      <c r="C32" s="27"/>
      <c r="D32" s="27"/>
      <c r="E32" s="27"/>
      <c r="F32" s="27"/>
      <c r="G32" s="27"/>
    </row>
    <row r="33" spans="2:7" ht="27" customHeight="1">
      <c r="B33" s="27"/>
      <c r="C33" s="27"/>
      <c r="D33" s="27"/>
      <c r="E33" s="27"/>
      <c r="F33" s="27"/>
      <c r="G33" s="27"/>
    </row>
    <row r="34" spans="2:7" ht="15.75" customHeight="1">
      <c r="B34" s="27"/>
      <c r="C34" s="27"/>
      <c r="D34" s="27"/>
      <c r="E34" s="27"/>
      <c r="F34" s="27"/>
      <c r="G34" s="27"/>
    </row>
    <row r="35" spans="2:7" ht="15.75" customHeight="1">
      <c r="B35" s="27"/>
      <c r="C35" s="27"/>
      <c r="D35" s="27"/>
      <c r="E35" s="27"/>
      <c r="F35" s="27"/>
      <c r="G35" s="27"/>
    </row>
    <row r="36" spans="2:7" ht="20.100000000000001" customHeight="1">
      <c r="B36" s="27"/>
      <c r="C36" s="27"/>
      <c r="D36" s="27"/>
      <c r="E36" s="27"/>
      <c r="F36" s="27"/>
      <c r="G36" s="27"/>
    </row>
    <row r="37" spans="2:7" ht="20.100000000000001" customHeight="1">
      <c r="B37" s="27"/>
      <c r="C37" s="27"/>
      <c r="D37" s="27"/>
      <c r="E37" s="27"/>
      <c r="F37" s="27"/>
      <c r="G37" s="27"/>
    </row>
    <row r="38" spans="2:7" ht="20.100000000000001" customHeight="1">
      <c r="B38" s="27"/>
      <c r="C38" s="27"/>
      <c r="D38" s="27"/>
      <c r="E38" s="27"/>
      <c r="F38" s="27"/>
      <c r="G38" s="27"/>
    </row>
    <row r="39" spans="2:7" ht="15.75" customHeight="1">
      <c r="B39" s="27"/>
      <c r="C39" s="27"/>
      <c r="D39" s="27"/>
      <c r="E39" s="27"/>
      <c r="F39" s="27"/>
      <c r="G39" s="27"/>
    </row>
    <row r="40" spans="2:7" ht="35.1" customHeight="1">
      <c r="B40" s="27"/>
      <c r="C40" s="27"/>
      <c r="D40" s="27"/>
      <c r="E40" s="27"/>
      <c r="F40" s="27"/>
      <c r="G40" s="27"/>
    </row>
    <row r="41" spans="2:7" ht="35.1" customHeight="1">
      <c r="B41" s="27"/>
      <c r="C41" s="27"/>
      <c r="D41" s="27"/>
      <c r="E41" s="27"/>
      <c r="F41" s="27"/>
      <c r="G41" s="27"/>
    </row>
    <row r="42" spans="2:7" ht="15.75" customHeight="1">
      <c r="B42" s="27"/>
      <c r="C42" s="27"/>
      <c r="D42" s="27"/>
      <c r="E42" s="27"/>
      <c r="F42" s="27"/>
      <c r="G42" s="27"/>
    </row>
    <row r="43" spans="2:7" ht="15.75" customHeight="1">
      <c r="B43" s="27"/>
      <c r="C43" s="27"/>
      <c r="D43" s="27"/>
      <c r="E43" s="27"/>
      <c r="F43" s="27"/>
      <c r="G43" s="27"/>
    </row>
    <row r="44" spans="2:7" ht="15.75" customHeight="1">
      <c r="B44" s="27"/>
      <c r="C44" s="27"/>
      <c r="D44" s="27"/>
      <c r="E44" s="27"/>
      <c r="F44" s="27"/>
      <c r="G44" s="27"/>
    </row>
    <row r="45" spans="2:7" ht="15.75" customHeight="1">
      <c r="B45" s="27"/>
      <c r="C45" s="27"/>
      <c r="D45" s="27"/>
      <c r="E45" s="27"/>
      <c r="F45" s="27"/>
      <c r="G45" s="27"/>
    </row>
    <row r="46" spans="2:7" ht="15.75" customHeight="1">
      <c r="B46" s="27"/>
      <c r="C46" s="27"/>
      <c r="D46" s="27"/>
      <c r="E46" s="27"/>
      <c r="F46" s="27"/>
      <c r="G46" s="27"/>
    </row>
    <row r="47" spans="2:7" ht="15.75" customHeight="1">
      <c r="B47" s="27"/>
      <c r="C47" s="27"/>
      <c r="D47" s="27"/>
      <c r="E47" s="27"/>
      <c r="F47" s="27"/>
      <c r="G47" s="27"/>
    </row>
    <row r="48" spans="2:7" ht="15.75" customHeight="1">
      <c r="B48" s="27"/>
      <c r="C48" s="27"/>
      <c r="D48" s="27"/>
      <c r="E48" s="27"/>
      <c r="F48" s="27"/>
      <c r="G48" s="27"/>
    </row>
    <row r="49" s="27" customFormat="1" ht="15.75" customHeight="1"/>
    <row r="50" s="27" customFormat="1" ht="15.75" customHeight="1"/>
    <row r="51" s="27" customFormat="1" ht="15.75" customHeight="1"/>
    <row r="52" s="27" customFormat="1" ht="15.75" customHeight="1"/>
    <row r="53" s="27" customFormat="1" ht="15.75" customHeight="1"/>
    <row r="54" s="27" customFormat="1" ht="15.75" customHeight="1"/>
    <row r="55" s="27" customFormat="1" ht="15.75" customHeight="1"/>
    <row r="56" s="27" customFormat="1" ht="15.75" customHeight="1"/>
    <row r="57" s="27" customFormat="1" ht="15.75" customHeight="1"/>
    <row r="58" s="27" customFormat="1" ht="15.75" customHeight="1"/>
    <row r="59" s="27" customFormat="1" ht="15.75" customHeight="1"/>
    <row r="60" s="27" customFormat="1" ht="15.75" customHeight="1"/>
    <row r="61" s="27" customFormat="1" ht="15.75" customHeight="1"/>
    <row r="62" s="27" customFormat="1" ht="15.75" customHeight="1"/>
    <row r="63" s="27" customFormat="1" ht="15.75" customHeight="1"/>
    <row r="64" s="27" customFormat="1" ht="15.75" customHeight="1"/>
    <row r="65" s="27" customFormat="1" ht="15.75" customHeight="1"/>
    <row r="66" s="27" customFormat="1" ht="15.75" customHeight="1"/>
    <row r="67" s="27" customFormat="1" ht="15.75" customHeight="1"/>
    <row r="68" s="27" customFormat="1" ht="15.75" customHeight="1"/>
    <row r="69" s="27" customFormat="1" ht="15.75" customHeight="1"/>
    <row r="70" s="27" customFormat="1" ht="15.75" customHeight="1"/>
    <row r="71" s="27" customFormat="1" ht="15.75" customHeight="1"/>
    <row r="72" s="27" customFormat="1" ht="15.75" customHeight="1"/>
    <row r="73" s="27" customFormat="1" ht="15.75" customHeight="1"/>
    <row r="74" s="27" customFormat="1" ht="15.75" customHeight="1"/>
    <row r="75" s="27" customFormat="1" ht="15.75" customHeight="1"/>
    <row r="76" s="27" customFormat="1" ht="15.75" customHeight="1"/>
    <row r="77" s="27" customFormat="1" ht="15.75" customHeight="1"/>
    <row r="78" s="27" customFormat="1" ht="15.75" customHeight="1"/>
    <row r="79" s="27" customFormat="1" ht="15.75" customHeight="1"/>
    <row r="80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pans="2:7" ht="15.75" customHeight="1">
      <c r="B449" s="27"/>
      <c r="C449" s="27"/>
      <c r="D449" s="27"/>
      <c r="E449" s="27"/>
      <c r="F449" s="27"/>
      <c r="G449" s="27"/>
    </row>
    <row r="450" spans="2:7" ht="15.75" customHeight="1">
      <c r="B450" s="27"/>
      <c r="C450" s="27"/>
      <c r="D450" s="27"/>
      <c r="E450" s="27"/>
      <c r="F450" s="27"/>
      <c r="G450" s="27"/>
    </row>
    <row r="451" spans="2:7" ht="15.75" customHeight="1">
      <c r="B451" s="27"/>
      <c r="C451" s="27"/>
      <c r="D451" s="27"/>
      <c r="E451" s="27"/>
      <c r="F451" s="27"/>
      <c r="G451" s="27"/>
    </row>
    <row r="452" spans="2:7" ht="15.75" customHeight="1">
      <c r="B452" s="27"/>
      <c r="C452" s="27"/>
      <c r="D452" s="27"/>
      <c r="E452" s="27"/>
      <c r="F452" s="27"/>
      <c r="G452" s="27"/>
    </row>
    <row r="453" spans="2:7" ht="15.75" customHeight="1">
      <c r="B453" s="27"/>
      <c r="C453" s="27"/>
      <c r="D453" s="27"/>
      <c r="E453" s="27"/>
      <c r="F453" s="27"/>
      <c r="G453" s="27"/>
    </row>
    <row r="454" spans="2:7" ht="15.75" customHeight="1">
      <c r="B454" s="27"/>
      <c r="C454" s="27"/>
      <c r="D454" s="27"/>
      <c r="E454" s="27"/>
      <c r="F454" s="27"/>
      <c r="G454" s="27"/>
    </row>
    <row r="455" spans="2:7" ht="15.75" customHeight="1">
      <c r="B455" s="27"/>
      <c r="C455" s="27"/>
      <c r="D455" s="27"/>
      <c r="E455" s="27"/>
      <c r="F455" s="27"/>
      <c r="G455" s="27"/>
    </row>
    <row r="456" spans="2:7" ht="15.75" customHeight="1">
      <c r="B456" s="27"/>
      <c r="C456" s="27"/>
      <c r="D456" s="27"/>
      <c r="E456" s="27"/>
      <c r="F456" s="27"/>
      <c r="G456" s="27"/>
    </row>
    <row r="457" spans="2:7" ht="15.75" customHeight="1">
      <c r="B457" s="27"/>
      <c r="C457" s="27"/>
      <c r="D457" s="27"/>
      <c r="E457" s="27"/>
      <c r="F457" s="27"/>
      <c r="G457" s="27"/>
    </row>
    <row r="458" spans="2:7" ht="15.75" customHeight="1">
      <c r="B458" s="27"/>
      <c r="C458" s="27"/>
      <c r="D458" s="27"/>
      <c r="E458" s="27"/>
      <c r="F458" s="27"/>
      <c r="G458" s="27"/>
    </row>
    <row r="459" spans="2:7" ht="15.75" customHeight="1">
      <c r="B459" s="27"/>
      <c r="C459" s="27"/>
      <c r="D459" s="27"/>
      <c r="E459" s="27"/>
      <c r="F459" s="27"/>
      <c r="G459" s="27"/>
    </row>
    <row r="460" spans="2:7" ht="15.75" customHeight="1">
      <c r="B460" s="27"/>
      <c r="C460" s="27"/>
      <c r="D460" s="27"/>
      <c r="E460" s="27"/>
      <c r="F460" s="27"/>
      <c r="G460" s="27"/>
    </row>
    <row r="461" spans="2:7" ht="15.75" customHeight="1">
      <c r="B461" s="27"/>
      <c r="C461" s="27"/>
      <c r="D461" s="27"/>
      <c r="E461" s="27"/>
      <c r="F461" s="27"/>
      <c r="G461" s="27"/>
    </row>
    <row r="462" spans="2:7" ht="15.75" customHeight="1">
      <c r="B462" s="27"/>
      <c r="C462" s="27"/>
      <c r="D462" s="27"/>
      <c r="E462" s="27"/>
      <c r="F462" s="27"/>
      <c r="G462" s="27"/>
    </row>
  </sheetData>
  <sheetProtection algorithmName="SHA-512" hashValue="vD/p9oaKcIyf223WtCojmYF0pda/1BFD0L5nv5tPCYF88gwUof5axocLlKeUWtIRLKvvMyavtLTS+2MRZ+ZmvA==" saltValue="vqz63vY7Q0XMANUoTteLhg==" spinCount="100000" sheet="1" objects="1" scenarios="1"/>
  <mergeCells count="4">
    <mergeCell ref="B10:C10"/>
    <mergeCell ref="B6:F7"/>
    <mergeCell ref="B11:C11"/>
    <mergeCell ref="B8:C8"/>
  </mergeCells>
  <phoneticPr fontId="3" type="noConversion"/>
  <pageMargins left="0.98425196850393704" right="0.75" top="1.2598425196850394" bottom="0" header="0.51181102362204722" footer="0"/>
  <pageSetup paperSize="9" scale="85" orientation="portrait" horizontalDpi="4294967292" verticalDpi="4294967292" r:id="rId1"/>
  <headerFooter alignWithMargins="0">
    <oddHeader xml:space="preserve">&amp;C&amp;11INSTITUTO SUPERIOR TÉCNICO — BALANÇO SOCIAL DE 2018
</oddHeader>
  </headerFooter>
  <picture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009DE0"/>
    <pageSetUpPr autoPageBreaks="0"/>
  </sheetPr>
  <dimension ref="A1:CO458"/>
  <sheetViews>
    <sheetView showGridLines="0" showRowColHeaders="0" tabSelected="1" zoomScale="90" zoomScaleNormal="90" workbookViewId="0">
      <selection activeCell="E9" sqref="E9"/>
    </sheetView>
  </sheetViews>
  <sheetFormatPr defaultColWidth="10.6640625" defaultRowHeight="15" customHeight="1"/>
  <cols>
    <col min="1" max="1" width="3.33203125" style="27" customWidth="1"/>
    <col min="2" max="2" width="30.6640625" style="6" customWidth="1"/>
    <col min="3" max="3" width="31.6640625" style="6" customWidth="1"/>
    <col min="4" max="8" width="13.88671875" style="6" customWidth="1"/>
    <col min="9" max="9" width="7.33203125" style="6" customWidth="1"/>
    <col min="10" max="10" width="2.88671875" style="27" customWidth="1"/>
    <col min="11" max="12" width="4.33203125" style="6" customWidth="1"/>
    <col min="13" max="93" width="10.6640625" style="27"/>
    <col min="94" max="16384" width="10.6640625" style="6"/>
  </cols>
  <sheetData>
    <row r="1" spans="1:93" ht="15" customHeight="1">
      <c r="B1" s="27"/>
      <c r="C1" s="27"/>
      <c r="D1" s="27"/>
      <c r="E1" s="27"/>
      <c r="F1" s="27"/>
      <c r="G1" s="27"/>
      <c r="H1" s="27"/>
      <c r="I1" s="27"/>
      <c r="K1" s="27"/>
      <c r="L1" s="27"/>
      <c r="CH1" s="6"/>
      <c r="CI1" s="6"/>
      <c r="CJ1" s="6"/>
      <c r="CK1" s="6"/>
      <c r="CL1" s="6"/>
      <c r="CM1" s="6"/>
      <c r="CN1" s="6"/>
      <c r="CO1" s="6"/>
    </row>
    <row r="2" spans="1:93" ht="15" customHeight="1">
      <c r="B2" s="184" t="s">
        <v>384</v>
      </c>
      <c r="D2" s="184"/>
      <c r="E2" s="27"/>
      <c r="F2" s="27"/>
      <c r="G2" s="27"/>
      <c r="H2" s="27"/>
      <c r="I2" s="27"/>
      <c r="K2" s="27"/>
      <c r="L2" s="27"/>
      <c r="CH2" s="6"/>
      <c r="CI2" s="6"/>
      <c r="CJ2" s="6"/>
      <c r="CK2" s="6"/>
      <c r="CL2" s="6"/>
      <c r="CM2" s="6"/>
      <c r="CN2" s="6"/>
      <c r="CO2" s="6"/>
    </row>
    <row r="3" spans="1:93" ht="15" customHeight="1">
      <c r="B3" s="219"/>
      <c r="C3" s="219"/>
      <c r="D3" s="219"/>
      <c r="E3" s="27"/>
      <c r="F3" s="27"/>
      <c r="G3" s="27"/>
      <c r="H3" s="27"/>
      <c r="I3" s="27"/>
      <c r="K3" s="27"/>
      <c r="L3" s="27"/>
      <c r="CH3" s="6"/>
      <c r="CI3" s="6"/>
      <c r="CJ3" s="6"/>
      <c r="CK3" s="6"/>
      <c r="CL3" s="6"/>
      <c r="CM3" s="6"/>
      <c r="CN3" s="6"/>
      <c r="CO3" s="6"/>
    </row>
    <row r="4" spans="1:93" s="91" customFormat="1" ht="15.75" customHeight="1">
      <c r="A4" s="27"/>
      <c r="B4" s="691" t="s">
        <v>334</v>
      </c>
      <c r="C4" s="665"/>
      <c r="D4" s="665"/>
      <c r="E4" s="665"/>
      <c r="F4" s="665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:93" s="91" customFormat="1" ht="22.5" customHeight="1">
      <c r="A5" s="27"/>
      <c r="B5" s="161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1:93" s="4" customFormat="1" ht="24.75" customHeight="1">
      <c r="A6" s="110"/>
      <c r="B6" s="624" t="s">
        <v>299</v>
      </c>
      <c r="C6" s="626"/>
      <c r="D6" s="384" t="s">
        <v>30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</row>
    <row r="7" spans="1:93" ht="24.9" customHeight="1">
      <c r="B7" s="596" t="s">
        <v>332</v>
      </c>
      <c r="C7" s="597"/>
      <c r="D7" s="385">
        <v>222</v>
      </c>
      <c r="E7" s="27"/>
      <c r="F7" s="27"/>
      <c r="G7" s="27"/>
      <c r="H7" s="27"/>
      <c r="I7" s="27"/>
      <c r="K7" s="27"/>
      <c r="L7" s="27"/>
      <c r="CG7" s="6"/>
      <c r="CH7" s="6"/>
      <c r="CI7" s="6"/>
      <c r="CJ7" s="6"/>
      <c r="CK7" s="6"/>
      <c r="CL7" s="6"/>
      <c r="CM7" s="6"/>
      <c r="CN7" s="6"/>
      <c r="CO7" s="6"/>
    </row>
    <row r="8" spans="1:93" ht="24.9" customHeight="1">
      <c r="B8" s="596" t="s">
        <v>333</v>
      </c>
      <c r="C8" s="597"/>
      <c r="D8" s="385">
        <v>0</v>
      </c>
      <c r="E8" s="27"/>
      <c r="F8" s="27"/>
      <c r="G8" s="27"/>
      <c r="H8" s="27"/>
      <c r="I8" s="27"/>
      <c r="K8" s="27"/>
      <c r="L8" s="27"/>
      <c r="CG8" s="6"/>
      <c r="CH8" s="6"/>
      <c r="CI8" s="6"/>
      <c r="CJ8" s="6"/>
      <c r="CK8" s="6"/>
      <c r="CL8" s="6"/>
      <c r="CM8" s="6"/>
      <c r="CN8" s="6"/>
      <c r="CO8" s="6"/>
    </row>
    <row r="9" spans="1:93" ht="24.9" customHeight="1">
      <c r="B9" s="663" t="s">
        <v>152</v>
      </c>
      <c r="C9" s="664"/>
      <c r="D9" s="385">
        <v>0</v>
      </c>
      <c r="E9" s="27"/>
      <c r="F9" s="27"/>
      <c r="G9" s="27"/>
      <c r="H9" s="27"/>
      <c r="I9" s="27"/>
      <c r="K9" s="27"/>
      <c r="L9" s="27"/>
      <c r="CG9" s="6"/>
      <c r="CH9" s="6"/>
      <c r="CI9" s="6"/>
      <c r="CJ9" s="6"/>
      <c r="CK9" s="6"/>
      <c r="CL9" s="6"/>
      <c r="CM9" s="6"/>
      <c r="CN9" s="6"/>
      <c r="CO9" s="6"/>
    </row>
    <row r="10" spans="1:93" ht="24.9" customHeight="1">
      <c r="B10" s="259"/>
      <c r="C10" s="37"/>
      <c r="D10" s="37"/>
      <c r="E10" s="37"/>
      <c r="F10" s="37"/>
      <c r="G10" s="27"/>
      <c r="H10" s="27"/>
      <c r="I10" s="27"/>
      <c r="K10" s="27"/>
      <c r="L10" s="27"/>
      <c r="CG10" s="6"/>
      <c r="CH10" s="6"/>
      <c r="CI10" s="6"/>
      <c r="CJ10" s="6"/>
      <c r="CK10" s="6"/>
      <c r="CL10" s="6"/>
      <c r="CM10" s="6"/>
      <c r="CN10" s="6"/>
      <c r="CO10" s="6"/>
    </row>
    <row r="11" spans="1:93" s="91" customFormat="1" ht="15.75" customHeight="1">
      <c r="A11" s="27"/>
      <c r="B11" s="259"/>
      <c r="C11" s="37"/>
      <c r="D11" s="37"/>
      <c r="E11" s="37"/>
      <c r="F11" s="3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</row>
    <row r="12" spans="1:93" s="91" customFormat="1" ht="15.75" customHeight="1">
      <c r="A12" s="27"/>
      <c r="B12" s="305" t="s">
        <v>344</v>
      </c>
      <c r="C12" s="186"/>
      <c r="D12" s="186"/>
      <c r="E12" s="186"/>
      <c r="F12" s="18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</row>
    <row r="13" spans="1:93" s="91" customFormat="1" ht="19.5" customHeight="1">
      <c r="A13" s="27"/>
      <c r="B13" s="219"/>
      <c r="C13" s="27"/>
      <c r="D13" s="27"/>
      <c r="E13" s="27"/>
      <c r="F13" s="27"/>
      <c r="G13" s="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</row>
    <row r="14" spans="1:93" s="91" customFormat="1" ht="24.75" customHeight="1">
      <c r="A14" s="27"/>
      <c r="B14" s="624" t="s">
        <v>300</v>
      </c>
      <c r="C14" s="626"/>
      <c r="D14" s="384" t="s">
        <v>30</v>
      </c>
      <c r="E14" s="27"/>
      <c r="F14" s="6"/>
      <c r="G14" s="6"/>
      <c r="H14" s="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</row>
    <row r="15" spans="1:93" s="91" customFormat="1" ht="24.9" customHeight="1">
      <c r="A15" s="27"/>
      <c r="B15" s="663" t="s">
        <v>335</v>
      </c>
      <c r="C15" s="664"/>
      <c r="D15" s="386">
        <v>0</v>
      </c>
      <c r="E15" s="110"/>
      <c r="F15" s="6"/>
      <c r="G15" s="6"/>
      <c r="H15" s="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</row>
    <row r="16" spans="1:93" s="91" customFormat="1" ht="24.9" customHeight="1">
      <c r="A16" s="27"/>
      <c r="B16" s="663" t="s">
        <v>336</v>
      </c>
      <c r="C16" s="664"/>
      <c r="D16" s="386">
        <v>7</v>
      </c>
      <c r="E16" s="110"/>
      <c r="F16" s="6"/>
      <c r="G16" s="27"/>
      <c r="H16" s="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</row>
    <row r="17" spans="1:93" s="91" customFormat="1" ht="24.9" customHeight="1">
      <c r="A17" s="27"/>
      <c r="B17" s="663" t="s">
        <v>337</v>
      </c>
      <c r="C17" s="664"/>
      <c r="D17" s="386">
        <v>4</v>
      </c>
      <c r="E17" s="27"/>
      <c r="F17" s="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</row>
    <row r="18" spans="1:93" s="91" customFormat="1" ht="24.9" customHeight="1">
      <c r="A18" s="27"/>
      <c r="B18" s="663" t="s">
        <v>374</v>
      </c>
      <c r="C18" s="664"/>
      <c r="D18" s="386">
        <f>D25+D24+D23+D22+D21+D20++D19</f>
        <v>3</v>
      </c>
      <c r="E18" s="27"/>
      <c r="F18" s="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</row>
    <row r="19" spans="1:93" s="4" customFormat="1" ht="24.9" customHeight="1">
      <c r="A19" s="27"/>
      <c r="B19" s="685" t="s">
        <v>369</v>
      </c>
      <c r="C19" s="686"/>
      <c r="D19" s="420">
        <v>0</v>
      </c>
      <c r="E19" s="27"/>
      <c r="F19" s="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</row>
    <row r="20" spans="1:93" ht="24.9" customHeight="1">
      <c r="B20" s="685" t="s">
        <v>370</v>
      </c>
      <c r="C20" s="686"/>
      <c r="D20" s="420">
        <v>0</v>
      </c>
      <c r="E20" s="27"/>
      <c r="G20" s="27"/>
      <c r="H20" s="27"/>
      <c r="I20" s="27"/>
      <c r="K20" s="27"/>
      <c r="L20" s="27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</row>
    <row r="21" spans="1:93" ht="24.9" customHeight="1">
      <c r="B21" s="303" t="s">
        <v>371</v>
      </c>
      <c r="C21" s="304"/>
      <c r="D21" s="420">
        <v>1</v>
      </c>
      <c r="E21" s="27"/>
      <c r="G21" s="27"/>
      <c r="H21" s="27"/>
      <c r="I21" s="27"/>
      <c r="K21" s="27"/>
      <c r="L21" s="27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</row>
    <row r="22" spans="1:93" s="27" customFormat="1" ht="24.9" customHeight="1">
      <c r="B22" s="685" t="s">
        <v>372</v>
      </c>
      <c r="C22" s="686"/>
      <c r="D22" s="420">
        <v>0</v>
      </c>
      <c r="F22" s="6"/>
    </row>
    <row r="23" spans="1:93" ht="24.9" customHeight="1">
      <c r="B23" s="303" t="s">
        <v>513</v>
      </c>
      <c r="C23" s="304"/>
      <c r="D23" s="420">
        <v>0</v>
      </c>
      <c r="E23" s="27"/>
      <c r="G23" s="27"/>
      <c r="H23" s="27"/>
      <c r="I23" s="27"/>
      <c r="K23" s="27"/>
      <c r="L23" s="27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</row>
    <row r="24" spans="1:93" ht="24.9" customHeight="1">
      <c r="B24" s="303" t="s">
        <v>514</v>
      </c>
      <c r="C24" s="304"/>
      <c r="D24" s="420">
        <v>2</v>
      </c>
      <c r="E24" s="27"/>
      <c r="H24" s="27"/>
      <c r="I24" s="27"/>
      <c r="K24" s="27"/>
      <c r="L24" s="27"/>
      <c r="CG24" s="6"/>
      <c r="CH24" s="6"/>
      <c r="CI24" s="6"/>
      <c r="CJ24" s="6"/>
      <c r="CK24" s="6"/>
      <c r="CL24" s="6"/>
      <c r="CM24" s="6"/>
      <c r="CN24" s="6"/>
      <c r="CO24" s="6"/>
    </row>
    <row r="25" spans="1:93" ht="24.9" customHeight="1">
      <c r="B25" s="303" t="s">
        <v>373</v>
      </c>
      <c r="C25" s="304"/>
      <c r="D25" s="420">
        <v>0</v>
      </c>
      <c r="E25" s="27"/>
      <c r="H25" s="27"/>
      <c r="I25" s="27"/>
      <c r="K25" s="27"/>
      <c r="L25" s="27"/>
      <c r="CG25" s="6"/>
      <c r="CH25" s="6"/>
      <c r="CI25" s="6"/>
      <c r="CJ25" s="6"/>
      <c r="CK25" s="6"/>
      <c r="CL25" s="6"/>
      <c r="CM25" s="6"/>
      <c r="CN25" s="6"/>
      <c r="CO25" s="6"/>
    </row>
    <row r="26" spans="1:93" ht="13.2" customHeight="1">
      <c r="B26" s="692" t="s">
        <v>511</v>
      </c>
      <c r="C26" s="692"/>
      <c r="D26" s="27"/>
      <c r="E26" s="27"/>
      <c r="F26" s="27"/>
      <c r="H26" s="27"/>
      <c r="I26" s="27"/>
      <c r="K26" s="27"/>
      <c r="L26" s="27"/>
      <c r="CG26" s="6"/>
      <c r="CH26" s="6"/>
      <c r="CI26" s="6"/>
      <c r="CJ26" s="6"/>
      <c r="CK26" s="6"/>
      <c r="CL26" s="6"/>
      <c r="CM26" s="6"/>
      <c r="CN26" s="6"/>
      <c r="CO26" s="6"/>
    </row>
    <row r="27" spans="1:93" ht="12" customHeight="1">
      <c r="A27" s="321"/>
      <c r="B27" s="692" t="s">
        <v>512</v>
      </c>
      <c r="C27" s="693"/>
      <c r="D27" s="27"/>
      <c r="E27" s="27"/>
      <c r="F27" s="27"/>
      <c r="H27" s="27"/>
      <c r="I27" s="27"/>
      <c r="K27" s="27"/>
      <c r="L27" s="27"/>
      <c r="CG27" s="6"/>
      <c r="CH27" s="6"/>
      <c r="CI27" s="6"/>
      <c r="CJ27" s="6"/>
      <c r="CK27" s="6"/>
      <c r="CL27" s="6"/>
      <c r="CM27" s="6"/>
      <c r="CN27" s="6"/>
      <c r="CO27" s="6"/>
    </row>
    <row r="28" spans="1:93" ht="12" customHeight="1">
      <c r="A28" s="321"/>
      <c r="D28" s="27"/>
      <c r="E28" s="27"/>
      <c r="F28" s="27"/>
      <c r="H28" s="27"/>
      <c r="I28" s="27"/>
      <c r="K28" s="27"/>
      <c r="L28" s="27"/>
      <c r="CH28" s="6"/>
      <c r="CI28" s="6"/>
      <c r="CJ28" s="6"/>
      <c r="CK28" s="6"/>
      <c r="CL28" s="6"/>
      <c r="CM28" s="6"/>
      <c r="CN28" s="6"/>
      <c r="CO28" s="6"/>
    </row>
    <row r="29" spans="1:93" ht="12" customHeight="1">
      <c r="B29" s="342" t="s">
        <v>414</v>
      </c>
      <c r="C29" s="27"/>
      <c r="D29" s="27"/>
      <c r="E29" s="27"/>
      <c r="F29" s="27"/>
      <c r="G29" s="27"/>
      <c r="I29" s="27"/>
      <c r="K29" s="27"/>
      <c r="L29" s="27"/>
      <c r="CH29" s="6"/>
      <c r="CI29" s="6"/>
      <c r="CJ29" s="6"/>
      <c r="CK29" s="6"/>
      <c r="CL29" s="6"/>
      <c r="CM29" s="6"/>
      <c r="CN29" s="6"/>
      <c r="CO29" s="6"/>
    </row>
    <row r="30" spans="1:93" ht="24.9" customHeight="1">
      <c r="C30" s="27"/>
      <c r="D30" s="27"/>
      <c r="E30" s="27"/>
      <c r="F30" s="27"/>
      <c r="G30" s="27"/>
      <c r="H30" s="27"/>
      <c r="K30" s="27"/>
      <c r="L30" s="27"/>
      <c r="CH30" s="6"/>
      <c r="CI30" s="6"/>
      <c r="CJ30" s="6"/>
      <c r="CK30" s="6"/>
      <c r="CL30" s="6"/>
      <c r="CM30" s="6"/>
      <c r="CN30" s="6"/>
      <c r="CO30" s="6"/>
    </row>
    <row r="31" spans="1:93" ht="24.9" customHeight="1">
      <c r="B31" s="27"/>
      <c r="C31" s="27"/>
      <c r="D31" s="27"/>
      <c r="E31" s="27"/>
      <c r="F31" s="27"/>
      <c r="G31" s="27"/>
      <c r="H31" s="27"/>
      <c r="I31" s="27"/>
      <c r="K31" s="27"/>
      <c r="L31" s="27"/>
      <c r="CK31" s="6"/>
      <c r="CL31" s="6"/>
      <c r="CM31" s="6"/>
      <c r="CN31" s="6"/>
      <c r="CO31" s="6"/>
    </row>
    <row r="32" spans="1:93" ht="15" customHeight="1">
      <c r="B32" s="27"/>
      <c r="C32" s="27"/>
      <c r="D32" s="27"/>
      <c r="E32" s="27"/>
      <c r="F32" s="27"/>
      <c r="G32" s="27"/>
      <c r="H32" s="27"/>
      <c r="I32" s="27"/>
      <c r="K32" s="27"/>
      <c r="L32" s="27"/>
    </row>
    <row r="33" spans="2:12" ht="15" customHeight="1">
      <c r="B33" s="27"/>
      <c r="C33" s="27"/>
      <c r="D33" s="27"/>
      <c r="E33" s="27"/>
      <c r="F33" s="27"/>
      <c r="G33" s="27"/>
      <c r="H33" s="27"/>
      <c r="I33" s="27"/>
      <c r="K33" s="27"/>
      <c r="L33" s="27"/>
    </row>
    <row r="34" spans="2:12" ht="15" customHeight="1">
      <c r="B34" s="27"/>
      <c r="C34" s="27"/>
      <c r="D34" s="27"/>
      <c r="E34" s="27"/>
      <c r="F34" s="27"/>
      <c r="G34" s="27"/>
      <c r="H34" s="27"/>
      <c r="I34" s="27"/>
      <c r="K34" s="27"/>
      <c r="L34" s="27"/>
    </row>
    <row r="35" spans="2:12" ht="15" customHeight="1">
      <c r="B35" s="27"/>
      <c r="C35" s="27"/>
      <c r="D35" s="27"/>
      <c r="E35" s="27"/>
      <c r="F35" s="27"/>
      <c r="G35" s="27"/>
      <c r="H35" s="27"/>
      <c r="I35" s="27"/>
      <c r="K35" s="27"/>
      <c r="L35" s="27"/>
    </row>
    <row r="36" spans="2:12" ht="15" customHeight="1">
      <c r="B36" s="27"/>
      <c r="C36" s="27"/>
      <c r="D36" s="27"/>
      <c r="E36" s="27"/>
      <c r="F36" s="27"/>
      <c r="G36" s="27"/>
      <c r="H36" s="27"/>
      <c r="I36" s="27"/>
      <c r="K36" s="27"/>
      <c r="L36" s="27"/>
    </row>
    <row r="37" spans="2:12" ht="15" customHeight="1">
      <c r="B37" s="27"/>
      <c r="C37" s="27"/>
      <c r="D37" s="27"/>
      <c r="E37" s="27"/>
      <c r="F37" s="27"/>
      <c r="G37" s="27"/>
      <c r="H37" s="27"/>
      <c r="I37" s="27"/>
      <c r="K37" s="27"/>
      <c r="L37" s="27"/>
    </row>
    <row r="38" spans="2:12" ht="15" customHeight="1">
      <c r="B38" s="27"/>
      <c r="C38" s="27"/>
      <c r="D38" s="27"/>
      <c r="E38" s="27"/>
      <c r="F38" s="27"/>
      <c r="G38" s="27"/>
      <c r="H38" s="27"/>
      <c r="I38" s="27"/>
      <c r="K38" s="27"/>
      <c r="L38" s="27"/>
    </row>
    <row r="39" spans="2:12" ht="15" customHeight="1">
      <c r="B39" s="27"/>
      <c r="C39" s="27"/>
      <c r="D39" s="27"/>
      <c r="E39" s="27"/>
      <c r="F39" s="27"/>
      <c r="G39" s="27"/>
      <c r="H39" s="27"/>
      <c r="I39" s="27"/>
      <c r="K39" s="27"/>
      <c r="L39" s="27"/>
    </row>
    <row r="40" spans="2:12" ht="15" customHeight="1">
      <c r="B40" s="27"/>
      <c r="C40" s="27"/>
      <c r="D40" s="27"/>
      <c r="E40" s="27"/>
      <c r="F40" s="27"/>
      <c r="G40" s="27"/>
      <c r="H40" s="27"/>
      <c r="I40" s="27"/>
      <c r="K40" s="27"/>
      <c r="L40" s="27"/>
    </row>
    <row r="41" spans="2:12" ht="15" customHeight="1">
      <c r="B41" s="27"/>
      <c r="C41" s="27"/>
      <c r="D41" s="27"/>
      <c r="E41" s="27"/>
      <c r="F41" s="27"/>
      <c r="G41" s="27"/>
      <c r="H41" s="27"/>
      <c r="I41" s="27"/>
      <c r="K41" s="27"/>
      <c r="L41" s="27"/>
    </row>
    <row r="42" spans="2:12" ht="15" customHeight="1">
      <c r="B42" s="27"/>
      <c r="C42" s="27"/>
      <c r="D42" s="27"/>
      <c r="E42" s="27"/>
      <c r="F42" s="27"/>
      <c r="G42" s="27"/>
      <c r="H42" s="27"/>
      <c r="I42" s="27"/>
      <c r="K42" s="27"/>
      <c r="L42" s="27"/>
    </row>
    <row r="43" spans="2:12" ht="15" customHeight="1">
      <c r="B43" s="27"/>
      <c r="C43" s="27"/>
      <c r="D43" s="27"/>
      <c r="E43" s="27"/>
      <c r="F43" s="27"/>
      <c r="G43" s="27"/>
      <c r="H43" s="27"/>
      <c r="I43" s="27"/>
      <c r="K43" s="27"/>
      <c r="L43" s="27"/>
    </row>
    <row r="44" spans="2:12" ht="15" customHeight="1">
      <c r="B44" s="27"/>
      <c r="C44" s="27"/>
      <c r="D44" s="27"/>
      <c r="E44" s="27"/>
      <c r="F44" s="27"/>
      <c r="G44" s="27"/>
      <c r="H44" s="27"/>
      <c r="I44" s="27"/>
      <c r="K44" s="27"/>
      <c r="L44" s="27"/>
    </row>
    <row r="45" spans="2:12" ht="15" customHeight="1">
      <c r="B45" s="27"/>
      <c r="C45" s="27"/>
      <c r="D45" s="27"/>
      <c r="E45" s="27"/>
      <c r="F45" s="27"/>
      <c r="G45" s="27"/>
      <c r="H45" s="27"/>
      <c r="I45" s="27"/>
      <c r="K45" s="27"/>
      <c r="L45" s="27"/>
    </row>
    <row r="46" spans="2:12" ht="15" customHeight="1">
      <c r="B46" s="27"/>
      <c r="C46" s="27"/>
      <c r="D46" s="27"/>
      <c r="E46" s="27"/>
      <c r="F46" s="27"/>
      <c r="G46" s="27"/>
      <c r="H46" s="27"/>
      <c r="I46" s="27"/>
      <c r="K46" s="27"/>
      <c r="L46" s="27"/>
    </row>
    <row r="47" spans="2:12" ht="15" customHeight="1">
      <c r="B47" s="27"/>
      <c r="C47" s="27"/>
      <c r="D47" s="27"/>
      <c r="E47" s="27"/>
      <c r="F47" s="27"/>
      <c r="G47" s="27"/>
      <c r="H47" s="27"/>
      <c r="I47" s="27"/>
      <c r="K47" s="27"/>
      <c r="L47" s="27"/>
    </row>
    <row r="48" spans="2:12" ht="15" customHeight="1">
      <c r="B48" s="27"/>
      <c r="C48" s="27"/>
      <c r="D48" s="27"/>
      <c r="E48" s="27"/>
      <c r="F48" s="27"/>
      <c r="G48" s="27"/>
      <c r="H48" s="27"/>
      <c r="I48" s="27"/>
      <c r="K48" s="27"/>
      <c r="L48" s="27"/>
    </row>
    <row r="49" spans="2:12" ht="15" customHeight="1">
      <c r="B49" s="27"/>
      <c r="C49" s="27"/>
      <c r="D49" s="27"/>
      <c r="E49" s="27"/>
      <c r="F49" s="27"/>
      <c r="G49" s="27"/>
      <c r="H49" s="27"/>
      <c r="I49" s="27"/>
      <c r="K49" s="27"/>
      <c r="L49" s="27"/>
    </row>
    <row r="50" spans="2:12" ht="15" customHeight="1">
      <c r="B50" s="27"/>
      <c r="C50" s="27"/>
      <c r="D50" s="27"/>
      <c r="E50" s="27"/>
      <c r="F50" s="27"/>
      <c r="G50" s="27"/>
      <c r="H50" s="27"/>
      <c r="I50" s="27"/>
      <c r="K50" s="27"/>
      <c r="L50" s="27"/>
    </row>
    <row r="51" spans="2:12" ht="15" customHeight="1">
      <c r="B51" s="27"/>
      <c r="C51" s="27"/>
      <c r="D51" s="27"/>
      <c r="E51" s="27"/>
      <c r="F51" s="27"/>
      <c r="G51" s="27"/>
      <c r="H51" s="27"/>
      <c r="I51" s="27"/>
      <c r="K51" s="27"/>
      <c r="L51" s="27"/>
    </row>
    <row r="52" spans="2:12" ht="15" customHeight="1">
      <c r="B52" s="27"/>
      <c r="C52" s="27"/>
      <c r="D52" s="27"/>
      <c r="E52" s="27"/>
      <c r="F52" s="27"/>
      <c r="G52" s="27"/>
      <c r="H52" s="27"/>
      <c r="I52" s="27"/>
      <c r="K52" s="27"/>
      <c r="L52" s="27"/>
    </row>
    <row r="53" spans="2:12" ht="15" customHeight="1">
      <c r="B53" s="27"/>
      <c r="C53" s="27"/>
      <c r="D53" s="27"/>
      <c r="E53" s="27"/>
      <c r="F53" s="27"/>
      <c r="G53" s="27"/>
      <c r="H53" s="27"/>
      <c r="I53" s="27"/>
      <c r="K53" s="27"/>
      <c r="L53" s="27"/>
    </row>
    <row r="54" spans="2:12" ht="15" customHeight="1">
      <c r="B54" s="27"/>
      <c r="C54" s="27"/>
      <c r="D54" s="27"/>
      <c r="E54" s="27"/>
      <c r="F54" s="27"/>
      <c r="G54" s="27"/>
      <c r="H54" s="27"/>
      <c r="I54" s="27"/>
      <c r="K54" s="27"/>
      <c r="L54" s="27"/>
    </row>
    <row r="55" spans="2:12" ht="15" customHeight="1">
      <c r="B55" s="27"/>
      <c r="C55" s="27"/>
      <c r="D55" s="27"/>
      <c r="E55" s="27"/>
      <c r="F55" s="27"/>
      <c r="G55" s="27"/>
      <c r="H55" s="27"/>
      <c r="I55" s="27"/>
      <c r="K55" s="27"/>
      <c r="L55" s="27"/>
    </row>
    <row r="56" spans="2:12" ht="15" customHeight="1">
      <c r="B56" s="27"/>
      <c r="C56" s="27"/>
      <c r="D56" s="27"/>
      <c r="E56" s="27"/>
      <c r="F56" s="27"/>
      <c r="G56" s="27"/>
      <c r="H56" s="27"/>
      <c r="I56" s="27"/>
      <c r="K56" s="27"/>
      <c r="L56" s="27"/>
    </row>
    <row r="57" spans="2:12" ht="15" customHeight="1">
      <c r="B57" s="27"/>
      <c r="C57" s="27"/>
      <c r="D57" s="27"/>
      <c r="E57" s="27"/>
      <c r="F57" s="27"/>
      <c r="G57" s="27"/>
      <c r="H57" s="27"/>
      <c r="I57" s="27"/>
      <c r="K57" s="27"/>
      <c r="L57" s="27"/>
    </row>
    <row r="58" spans="2:12" ht="15" customHeight="1">
      <c r="B58" s="27"/>
      <c r="C58" s="27"/>
      <c r="D58" s="27"/>
      <c r="E58" s="27"/>
      <c r="F58" s="27"/>
      <c r="G58" s="27"/>
      <c r="H58" s="27"/>
      <c r="I58" s="27"/>
      <c r="K58" s="27"/>
      <c r="L58" s="27"/>
    </row>
    <row r="59" spans="2:12" ht="15" customHeight="1">
      <c r="B59" s="27"/>
      <c r="C59" s="27"/>
      <c r="D59" s="27"/>
      <c r="E59" s="27"/>
      <c r="F59" s="27"/>
      <c r="G59" s="27"/>
      <c r="H59" s="27"/>
      <c r="I59" s="27"/>
      <c r="K59" s="27"/>
      <c r="L59" s="27"/>
    </row>
    <row r="60" spans="2:12" ht="15" customHeight="1">
      <c r="B60" s="27"/>
      <c r="C60" s="27"/>
      <c r="D60" s="27"/>
      <c r="E60" s="27"/>
      <c r="F60" s="27"/>
      <c r="G60" s="27"/>
      <c r="H60" s="27"/>
      <c r="I60" s="27"/>
      <c r="K60" s="27"/>
      <c r="L60" s="27"/>
    </row>
    <row r="61" spans="2:12" ht="15" customHeight="1">
      <c r="B61" s="27"/>
      <c r="C61" s="27"/>
      <c r="D61" s="27"/>
      <c r="E61" s="27"/>
      <c r="F61" s="27"/>
      <c r="G61" s="27"/>
      <c r="H61" s="27"/>
      <c r="I61" s="27"/>
      <c r="K61" s="27"/>
      <c r="L61" s="27"/>
    </row>
    <row r="62" spans="2:12" ht="15" customHeight="1">
      <c r="B62" s="27"/>
      <c r="C62" s="27"/>
      <c r="D62" s="27"/>
      <c r="E62" s="27"/>
      <c r="F62" s="27"/>
      <c r="G62" s="27"/>
      <c r="H62" s="27"/>
      <c r="I62" s="27"/>
      <c r="K62" s="27"/>
      <c r="L62" s="27"/>
    </row>
    <row r="63" spans="2:12" ht="15" customHeight="1">
      <c r="B63" s="27"/>
      <c r="C63" s="27"/>
      <c r="D63" s="27"/>
      <c r="E63" s="27"/>
      <c r="F63" s="27"/>
      <c r="G63" s="27"/>
      <c r="H63" s="27"/>
      <c r="I63" s="27"/>
      <c r="K63" s="27"/>
      <c r="L63" s="27"/>
    </row>
    <row r="64" spans="2:12" ht="15" customHeight="1">
      <c r="B64" s="27"/>
      <c r="C64" s="27"/>
      <c r="D64" s="27"/>
      <c r="E64" s="27"/>
      <c r="F64" s="27"/>
      <c r="G64" s="27"/>
      <c r="H64" s="27"/>
      <c r="I64" s="27"/>
      <c r="K64" s="27"/>
      <c r="L64" s="27"/>
    </row>
    <row r="65" spans="2:12" ht="15" customHeight="1">
      <c r="B65" s="27"/>
      <c r="C65" s="27"/>
      <c r="D65" s="27"/>
      <c r="E65" s="27"/>
      <c r="F65" s="27"/>
      <c r="G65" s="27"/>
      <c r="H65" s="27"/>
      <c r="I65" s="27"/>
      <c r="K65" s="27"/>
      <c r="L65" s="27"/>
    </row>
    <row r="66" spans="2:12" ht="15" customHeight="1">
      <c r="B66" s="27"/>
      <c r="C66" s="27"/>
      <c r="D66" s="27"/>
      <c r="E66" s="27"/>
      <c r="F66" s="27"/>
      <c r="G66" s="27"/>
      <c r="H66" s="27"/>
      <c r="I66" s="27"/>
      <c r="K66" s="27"/>
      <c r="L66" s="27"/>
    </row>
    <row r="67" spans="2:12" ht="15" customHeight="1">
      <c r="B67" s="27"/>
      <c r="C67" s="27"/>
      <c r="D67" s="27"/>
      <c r="E67" s="27"/>
      <c r="F67" s="27"/>
      <c r="G67" s="27"/>
      <c r="H67" s="27"/>
      <c r="I67" s="27"/>
      <c r="K67" s="27"/>
      <c r="L67" s="27"/>
    </row>
    <row r="68" spans="2:12" ht="15" customHeight="1">
      <c r="B68" s="27"/>
      <c r="C68" s="27"/>
      <c r="D68" s="27"/>
      <c r="E68" s="27"/>
      <c r="F68" s="27"/>
      <c r="G68" s="27"/>
      <c r="H68" s="27"/>
      <c r="I68" s="27"/>
      <c r="K68" s="27"/>
      <c r="L68" s="27"/>
    </row>
    <row r="69" spans="2:12" ht="15" customHeight="1">
      <c r="B69" s="27"/>
      <c r="C69" s="27"/>
      <c r="D69" s="27"/>
      <c r="E69" s="27"/>
      <c r="F69" s="27"/>
      <c r="G69" s="27"/>
      <c r="H69" s="27"/>
      <c r="I69" s="27"/>
      <c r="K69" s="27"/>
      <c r="L69" s="27"/>
    </row>
    <row r="70" spans="2:12" ht="15" customHeight="1">
      <c r="B70" s="27"/>
      <c r="C70" s="27"/>
      <c r="D70" s="27"/>
      <c r="E70" s="27"/>
      <c r="F70" s="27"/>
      <c r="G70" s="27"/>
      <c r="H70" s="27"/>
      <c r="I70" s="27"/>
      <c r="K70" s="27"/>
      <c r="L70" s="27"/>
    </row>
    <row r="71" spans="2:12" ht="15" customHeight="1">
      <c r="B71" s="27"/>
      <c r="C71" s="27"/>
      <c r="D71" s="27"/>
      <c r="E71" s="27"/>
      <c r="F71" s="27"/>
      <c r="G71" s="27"/>
      <c r="H71" s="27"/>
      <c r="I71" s="27"/>
      <c r="K71" s="27"/>
      <c r="L71" s="27"/>
    </row>
    <row r="72" spans="2:12" ht="15" customHeight="1">
      <c r="B72" s="27"/>
      <c r="C72" s="27"/>
      <c r="D72" s="27"/>
      <c r="E72" s="27"/>
      <c r="F72" s="27"/>
      <c r="G72" s="27"/>
      <c r="H72" s="27"/>
      <c r="I72" s="27"/>
      <c r="K72" s="27"/>
      <c r="L72" s="27"/>
    </row>
    <row r="73" spans="2:12" ht="15" customHeight="1">
      <c r="B73" s="27"/>
      <c r="C73" s="27"/>
      <c r="D73" s="27"/>
      <c r="E73" s="27"/>
      <c r="F73" s="27"/>
      <c r="G73" s="27"/>
      <c r="H73" s="27"/>
      <c r="I73" s="27"/>
      <c r="K73" s="27"/>
      <c r="L73" s="27"/>
    </row>
    <row r="74" spans="2:12" ht="15" customHeight="1">
      <c r="B74" s="27"/>
      <c r="C74" s="27"/>
      <c r="D74" s="27"/>
      <c r="E74" s="27"/>
      <c r="F74" s="27"/>
      <c r="G74" s="27"/>
      <c r="H74" s="27"/>
      <c r="I74" s="27"/>
      <c r="K74" s="27"/>
      <c r="L74" s="27"/>
    </row>
    <row r="75" spans="2:12" ht="15" customHeight="1">
      <c r="B75" s="27"/>
      <c r="C75" s="27"/>
      <c r="D75" s="27"/>
      <c r="E75" s="27"/>
      <c r="F75" s="27"/>
      <c r="G75" s="27"/>
      <c r="H75" s="27"/>
      <c r="I75" s="27"/>
      <c r="K75" s="27"/>
      <c r="L75" s="27"/>
    </row>
    <row r="76" spans="2:12" ht="15" customHeight="1">
      <c r="B76" s="27"/>
      <c r="C76" s="27"/>
      <c r="D76" s="27"/>
      <c r="E76" s="27"/>
      <c r="F76" s="27"/>
      <c r="G76" s="27"/>
      <c r="H76" s="27"/>
      <c r="I76" s="27"/>
      <c r="K76" s="27"/>
      <c r="L76" s="27"/>
    </row>
    <row r="77" spans="2:12" ht="15" customHeight="1">
      <c r="B77" s="27"/>
      <c r="C77" s="27"/>
      <c r="D77" s="27"/>
      <c r="E77" s="27"/>
      <c r="F77" s="27"/>
      <c r="G77" s="27"/>
      <c r="H77" s="27"/>
      <c r="I77" s="27"/>
      <c r="K77" s="27"/>
      <c r="L77" s="27"/>
    </row>
    <row r="78" spans="2:12" ht="15" customHeight="1">
      <c r="B78" s="27"/>
      <c r="C78" s="27"/>
      <c r="D78" s="27"/>
      <c r="E78" s="27"/>
      <c r="F78" s="27"/>
      <c r="G78" s="27"/>
      <c r="H78" s="27"/>
      <c r="I78" s="27"/>
      <c r="K78" s="27"/>
      <c r="L78" s="27"/>
    </row>
    <row r="79" spans="2:12" ht="15" customHeight="1">
      <c r="B79" s="27"/>
      <c r="C79" s="27"/>
      <c r="D79" s="27"/>
      <c r="E79" s="27"/>
      <c r="F79" s="27"/>
      <c r="G79" s="27"/>
      <c r="H79" s="27"/>
      <c r="I79" s="27"/>
      <c r="K79" s="27"/>
      <c r="L79" s="27"/>
    </row>
    <row r="80" spans="2:12" ht="15" customHeight="1">
      <c r="B80" s="27"/>
      <c r="C80" s="27"/>
      <c r="D80" s="27"/>
      <c r="E80" s="27"/>
      <c r="F80" s="27"/>
      <c r="G80" s="27"/>
      <c r="H80" s="27"/>
      <c r="I80" s="27"/>
      <c r="K80" s="27"/>
      <c r="L80" s="27"/>
    </row>
    <row r="81" s="27" customFormat="1" ht="15" customHeight="1"/>
    <row r="82" s="27" customFormat="1" ht="15" customHeight="1"/>
    <row r="83" s="27" customFormat="1" ht="15" customHeight="1"/>
    <row r="84" s="27" customFormat="1" ht="15" customHeight="1"/>
    <row r="85" s="27" customFormat="1" ht="15" customHeight="1"/>
    <row r="86" s="27" customFormat="1" ht="15" customHeight="1"/>
    <row r="87" s="27" customFormat="1" ht="15" customHeight="1"/>
    <row r="88" s="27" customFormat="1" ht="15" customHeight="1"/>
    <row r="89" s="27" customFormat="1" ht="15" customHeight="1"/>
    <row r="90" s="27" customFormat="1" ht="15" customHeight="1"/>
    <row r="91" s="27" customFormat="1" ht="15" customHeight="1"/>
    <row r="92" s="27" customFormat="1" ht="15" customHeight="1"/>
    <row r="93" s="27" customFormat="1" ht="15" customHeight="1"/>
    <row r="94" s="27" customFormat="1" ht="15" customHeight="1"/>
    <row r="95" s="27" customFormat="1" ht="15" customHeight="1"/>
    <row r="96" s="27" customFormat="1" ht="15" customHeight="1"/>
    <row r="97" s="27" customFormat="1" ht="15" customHeight="1"/>
    <row r="98" s="27" customFormat="1" ht="15" customHeight="1"/>
    <row r="99" s="27" customFormat="1" ht="15" customHeight="1"/>
    <row r="100" s="27" customFormat="1" ht="15" customHeight="1"/>
    <row r="101" s="27" customFormat="1" ht="15" customHeight="1"/>
    <row r="102" s="27" customFormat="1" ht="15" customHeight="1"/>
    <row r="103" s="27" customFormat="1" ht="15" customHeight="1"/>
    <row r="104" s="27" customFormat="1" ht="15" customHeight="1"/>
    <row r="105" s="27" customFormat="1" ht="15" customHeight="1"/>
    <row r="106" s="27" customFormat="1" ht="15" customHeight="1"/>
    <row r="107" s="27" customFormat="1" ht="15" customHeight="1"/>
    <row r="108" s="27" customFormat="1" ht="15" customHeight="1"/>
    <row r="109" s="27" customFormat="1" ht="15" customHeight="1"/>
    <row r="110" s="27" customFormat="1" ht="15" customHeight="1"/>
    <row r="111" s="27" customFormat="1" ht="15" customHeight="1"/>
    <row r="112" s="27" customFormat="1" ht="15" customHeight="1"/>
    <row r="113" s="27" customFormat="1" ht="15" customHeight="1"/>
    <row r="114" s="27" customFormat="1" ht="15" customHeight="1"/>
    <row r="115" s="27" customFormat="1" ht="15" customHeight="1"/>
    <row r="116" s="27" customFormat="1" ht="15" customHeight="1"/>
    <row r="117" s="27" customFormat="1" ht="15" customHeight="1"/>
    <row r="118" s="27" customFormat="1" ht="15" customHeight="1"/>
    <row r="119" s="27" customFormat="1" ht="15" customHeight="1"/>
    <row r="120" s="27" customFormat="1" ht="15" customHeight="1"/>
    <row r="121" s="27" customFormat="1" ht="15" customHeight="1"/>
    <row r="122" s="27" customFormat="1" ht="15" customHeight="1"/>
    <row r="123" s="27" customFormat="1" ht="15" customHeight="1"/>
    <row r="124" s="27" customFormat="1" ht="15" customHeight="1"/>
    <row r="125" s="27" customFormat="1" ht="15" customHeight="1"/>
    <row r="126" s="27" customFormat="1" ht="15" customHeight="1"/>
    <row r="127" s="27" customFormat="1" ht="15" customHeight="1"/>
    <row r="128" s="27" customFormat="1" ht="15" customHeight="1"/>
    <row r="129" s="27" customFormat="1" ht="15" customHeight="1"/>
    <row r="130" s="27" customFormat="1" ht="15" customHeight="1"/>
    <row r="131" s="27" customFormat="1" ht="15" customHeight="1"/>
    <row r="132" s="27" customFormat="1" ht="15" customHeight="1"/>
    <row r="133" s="27" customFormat="1" ht="15" customHeight="1"/>
    <row r="134" s="27" customFormat="1" ht="15" customHeight="1"/>
    <row r="135" s="27" customFormat="1" ht="15" customHeight="1"/>
    <row r="136" s="27" customFormat="1" ht="15" customHeight="1"/>
    <row r="137" s="27" customFormat="1" ht="15" customHeight="1"/>
    <row r="138" s="27" customFormat="1" ht="15" customHeight="1"/>
    <row r="139" s="27" customFormat="1" ht="15" customHeight="1"/>
    <row r="140" s="27" customFormat="1" ht="15" customHeight="1"/>
    <row r="141" s="27" customFormat="1" ht="15" customHeight="1"/>
    <row r="142" s="27" customFormat="1" ht="15" customHeight="1"/>
    <row r="143" s="27" customFormat="1" ht="15" customHeight="1"/>
    <row r="144" s="27" customFormat="1" ht="15" customHeight="1"/>
    <row r="145" s="27" customFormat="1" ht="15" customHeight="1"/>
    <row r="146" s="27" customFormat="1" ht="15" customHeight="1"/>
    <row r="147" s="27" customFormat="1" ht="15" customHeight="1"/>
    <row r="148" s="27" customFormat="1" ht="15" customHeight="1"/>
    <row r="149" s="27" customFormat="1" ht="15" customHeight="1"/>
    <row r="150" s="27" customFormat="1" ht="15" customHeight="1"/>
    <row r="151" s="27" customFormat="1" ht="15" customHeight="1"/>
    <row r="152" s="27" customFormat="1" ht="15" customHeight="1"/>
    <row r="153" s="27" customFormat="1" ht="15" customHeight="1"/>
    <row r="154" s="27" customFormat="1" ht="15" customHeight="1"/>
    <row r="155" s="27" customFormat="1" ht="15" customHeight="1"/>
    <row r="156" s="27" customFormat="1" ht="15" customHeight="1"/>
    <row r="157" s="27" customFormat="1" ht="15" customHeight="1"/>
    <row r="158" s="27" customFormat="1" ht="15" customHeight="1"/>
    <row r="159" s="27" customFormat="1" ht="15" customHeight="1"/>
    <row r="160" s="27" customFormat="1" ht="15" customHeight="1"/>
    <row r="161" s="27" customFormat="1" ht="15" customHeight="1"/>
    <row r="162" s="27" customFormat="1" ht="15" customHeight="1"/>
    <row r="163" s="27" customFormat="1" ht="15" customHeight="1"/>
    <row r="164" s="27" customFormat="1" ht="15" customHeight="1"/>
    <row r="165" s="27" customFormat="1" ht="15" customHeight="1"/>
    <row r="166" s="27" customFormat="1" ht="15" customHeight="1"/>
    <row r="167" s="27" customFormat="1" ht="15" customHeight="1"/>
    <row r="168" s="27" customFormat="1" ht="15" customHeight="1"/>
    <row r="169" s="27" customFormat="1" ht="15" customHeight="1"/>
    <row r="170" s="27" customFormat="1" ht="15" customHeight="1"/>
    <row r="171" s="27" customFormat="1" ht="15" customHeight="1"/>
    <row r="172" s="27" customFormat="1" ht="15" customHeight="1"/>
    <row r="173" s="27" customFormat="1" ht="15" customHeight="1"/>
    <row r="174" s="27" customFormat="1" ht="15" customHeight="1"/>
    <row r="175" s="27" customFormat="1" ht="15" customHeight="1"/>
    <row r="176" s="27" customFormat="1" ht="15" customHeight="1"/>
    <row r="177" s="27" customFormat="1" ht="15" customHeight="1"/>
    <row r="178" s="27" customFormat="1" ht="15" customHeight="1"/>
    <row r="179" s="27" customFormat="1" ht="15" customHeight="1"/>
    <row r="180" s="27" customFormat="1" ht="15" customHeight="1"/>
    <row r="181" s="27" customFormat="1" ht="15" customHeight="1"/>
    <row r="182" s="27" customFormat="1" ht="15" customHeight="1"/>
    <row r="183" s="27" customFormat="1" ht="15" customHeight="1"/>
    <row r="184" s="27" customFormat="1" ht="15" customHeight="1"/>
    <row r="185" s="27" customFormat="1" ht="15" customHeight="1"/>
    <row r="186" s="27" customFormat="1" ht="15" customHeight="1"/>
    <row r="187" s="27" customFormat="1" ht="15" customHeight="1"/>
    <row r="188" s="27" customFormat="1" ht="15" customHeight="1"/>
    <row r="189" s="27" customFormat="1" ht="15" customHeight="1"/>
    <row r="190" s="27" customFormat="1" ht="15" customHeight="1"/>
    <row r="191" s="27" customFormat="1" ht="15" customHeight="1"/>
    <row r="192" s="27" customFormat="1" ht="15" customHeight="1"/>
    <row r="193" s="27" customFormat="1" ht="15" customHeight="1"/>
    <row r="194" s="27" customFormat="1" ht="15" customHeight="1"/>
    <row r="195" s="27" customFormat="1" ht="15" customHeight="1"/>
    <row r="196" s="27" customFormat="1" ht="15" customHeight="1"/>
    <row r="197" s="27" customFormat="1" ht="15" customHeight="1"/>
    <row r="198" s="27" customFormat="1" ht="15" customHeight="1"/>
    <row r="199" s="27" customFormat="1" ht="15" customHeight="1"/>
    <row r="200" s="27" customFormat="1" ht="15" customHeight="1"/>
    <row r="201" s="27" customFormat="1" ht="15" customHeight="1"/>
    <row r="202" s="27" customFormat="1" ht="15" customHeight="1"/>
    <row r="203" s="27" customFormat="1" ht="15" customHeight="1"/>
    <row r="204" s="27" customFormat="1" ht="15" customHeight="1"/>
    <row r="205" s="27" customFormat="1" ht="15" customHeight="1"/>
    <row r="206" s="27" customFormat="1" ht="15" customHeight="1"/>
    <row r="207" s="27" customFormat="1" ht="15" customHeight="1"/>
    <row r="208" s="27" customFormat="1" ht="15" customHeight="1"/>
    <row r="209" s="27" customFormat="1" ht="15" customHeight="1"/>
    <row r="210" s="27" customFormat="1" ht="15" customHeight="1"/>
    <row r="211" s="27" customFormat="1" ht="15" customHeight="1"/>
    <row r="212" s="27" customFormat="1" ht="15" customHeight="1"/>
    <row r="213" s="27" customFormat="1" ht="15" customHeight="1"/>
    <row r="214" s="27" customFormat="1" ht="15" customHeight="1"/>
    <row r="215" s="27" customFormat="1" ht="15" customHeight="1"/>
    <row r="216" s="27" customFormat="1" ht="15" customHeight="1"/>
    <row r="217" s="27" customFormat="1" ht="15" customHeight="1"/>
    <row r="218" s="27" customFormat="1" ht="15" customHeight="1"/>
    <row r="219" s="27" customFormat="1" ht="15" customHeight="1"/>
    <row r="220" s="27" customFormat="1" ht="15" customHeight="1"/>
    <row r="221" s="27" customFormat="1" ht="15" customHeight="1"/>
    <row r="222" s="27" customFormat="1" ht="15" customHeight="1"/>
    <row r="223" s="27" customFormat="1" ht="15" customHeight="1"/>
    <row r="224" s="27" customFormat="1" ht="15" customHeight="1"/>
    <row r="225" s="27" customFormat="1" ht="15" customHeight="1"/>
    <row r="226" s="27" customFormat="1" ht="15" customHeight="1"/>
    <row r="227" s="27" customFormat="1" ht="15" customHeight="1"/>
    <row r="228" s="27" customFormat="1" ht="15" customHeight="1"/>
    <row r="229" s="27" customFormat="1" ht="15" customHeight="1"/>
    <row r="230" s="27" customFormat="1" ht="15" customHeight="1"/>
    <row r="231" s="27" customFormat="1" ht="15" customHeight="1"/>
    <row r="232" s="27" customFormat="1" ht="15" customHeight="1"/>
    <row r="233" s="27" customFormat="1" ht="15" customHeight="1"/>
    <row r="234" s="27" customFormat="1" ht="15" customHeight="1"/>
    <row r="235" s="27" customFormat="1" ht="15" customHeight="1"/>
    <row r="236" s="27" customFormat="1" ht="15" customHeight="1"/>
    <row r="237" s="27" customFormat="1" ht="15" customHeight="1"/>
    <row r="238" s="27" customFormat="1" ht="15" customHeight="1"/>
    <row r="239" s="27" customFormat="1" ht="15" customHeight="1"/>
    <row r="240" s="27" customFormat="1" ht="15" customHeight="1"/>
    <row r="241" s="27" customFormat="1" ht="15" customHeight="1"/>
    <row r="242" s="27" customFormat="1" ht="15" customHeight="1"/>
    <row r="243" s="27" customFormat="1" ht="15" customHeight="1"/>
    <row r="244" s="27" customFormat="1" ht="15" customHeight="1"/>
    <row r="245" s="27" customFormat="1" ht="15" customHeight="1"/>
    <row r="246" s="27" customFormat="1" ht="15" customHeight="1"/>
    <row r="247" s="27" customFormat="1" ht="15" customHeight="1"/>
    <row r="248" s="27" customFormat="1" ht="15" customHeight="1"/>
    <row r="249" s="27" customFormat="1" ht="15" customHeight="1"/>
    <row r="250" s="27" customFormat="1" ht="15" customHeight="1"/>
    <row r="251" s="27" customFormat="1" ht="15" customHeight="1"/>
    <row r="252" s="27" customFormat="1" ht="15" customHeight="1"/>
    <row r="253" s="27" customFormat="1" ht="15" customHeight="1"/>
    <row r="254" s="27" customFormat="1" ht="15" customHeight="1"/>
    <row r="255" s="27" customFormat="1" ht="15" customHeight="1"/>
    <row r="256" s="27" customFormat="1" ht="15" customHeight="1"/>
    <row r="257" s="27" customFormat="1" ht="15" customHeight="1"/>
    <row r="258" s="27" customFormat="1" ht="15" customHeight="1"/>
    <row r="259" s="27" customFormat="1" ht="15" customHeight="1"/>
    <row r="260" s="27" customFormat="1" ht="15" customHeight="1"/>
    <row r="261" s="27" customFormat="1" ht="15" customHeight="1"/>
    <row r="262" s="27" customFormat="1" ht="15" customHeight="1"/>
    <row r="263" s="27" customFormat="1" ht="15" customHeight="1"/>
    <row r="264" s="27" customFormat="1" ht="15" customHeight="1"/>
    <row r="265" s="27" customFormat="1" ht="15" customHeight="1"/>
    <row r="266" s="27" customFormat="1" ht="15" customHeight="1"/>
    <row r="267" s="27" customFormat="1" ht="15" customHeight="1"/>
    <row r="268" s="27" customFormat="1" ht="15" customHeight="1"/>
    <row r="269" s="27" customFormat="1" ht="15" customHeight="1"/>
    <row r="270" s="27" customFormat="1" ht="15" customHeight="1"/>
    <row r="271" s="27" customFormat="1" ht="15" customHeight="1"/>
    <row r="272" s="27" customFormat="1" ht="15" customHeight="1"/>
    <row r="273" s="27" customFormat="1" ht="15" customHeight="1"/>
    <row r="274" s="27" customFormat="1" ht="15" customHeight="1"/>
    <row r="275" s="27" customFormat="1" ht="15" customHeight="1"/>
    <row r="276" s="27" customFormat="1" ht="15" customHeight="1"/>
    <row r="277" s="27" customFormat="1" ht="15" customHeight="1"/>
    <row r="278" s="27" customFormat="1" ht="15" customHeight="1"/>
    <row r="279" s="27" customFormat="1" ht="15" customHeight="1"/>
    <row r="280" s="27" customFormat="1" ht="15" customHeight="1"/>
    <row r="281" s="27" customFormat="1" ht="15" customHeight="1"/>
    <row r="282" s="27" customFormat="1" ht="15" customHeight="1"/>
    <row r="283" s="27" customFormat="1" ht="15" customHeight="1"/>
    <row r="284" s="27" customFormat="1" ht="15" customHeight="1"/>
    <row r="285" s="27" customFormat="1" ht="15" customHeight="1"/>
    <row r="286" s="27" customFormat="1" ht="15" customHeight="1"/>
    <row r="287" s="27" customFormat="1" ht="15" customHeight="1"/>
    <row r="288" s="27" customFormat="1" ht="15" customHeight="1"/>
    <row r="289" s="27" customFormat="1" ht="15" customHeight="1"/>
    <row r="290" s="27" customFormat="1" ht="15" customHeight="1"/>
    <row r="291" s="27" customFormat="1" ht="15" customHeight="1"/>
    <row r="292" s="27" customFormat="1" ht="15" customHeight="1"/>
    <row r="293" s="27" customFormat="1" ht="15" customHeight="1"/>
    <row r="294" s="27" customFormat="1" ht="15" customHeight="1"/>
    <row r="295" s="27" customFormat="1" ht="15" customHeight="1"/>
    <row r="296" s="27" customFormat="1" ht="15" customHeight="1"/>
    <row r="297" s="27" customFormat="1" ht="15" customHeight="1"/>
    <row r="298" s="27" customFormat="1" ht="15" customHeight="1"/>
    <row r="299" s="27" customFormat="1" ht="15" customHeight="1"/>
    <row r="300" s="27" customFormat="1" ht="15" customHeight="1"/>
    <row r="301" s="27" customFormat="1" ht="15" customHeight="1"/>
    <row r="302" s="27" customFormat="1" ht="15" customHeight="1"/>
    <row r="303" s="27" customFormat="1" ht="15" customHeight="1"/>
    <row r="304" s="27" customFormat="1" ht="15" customHeight="1"/>
    <row r="305" s="27" customFormat="1" ht="15" customHeight="1"/>
    <row r="306" s="27" customFormat="1" ht="15" customHeight="1"/>
    <row r="307" s="27" customFormat="1" ht="15" customHeight="1"/>
    <row r="308" s="27" customFormat="1" ht="15" customHeight="1"/>
    <row r="309" s="27" customFormat="1" ht="15" customHeight="1"/>
    <row r="310" s="27" customFormat="1" ht="15" customHeight="1"/>
    <row r="311" s="27" customFormat="1" ht="15" customHeight="1"/>
    <row r="312" s="27" customFormat="1" ht="15" customHeight="1"/>
    <row r="313" s="27" customFormat="1" ht="15" customHeight="1"/>
    <row r="314" s="27" customFormat="1" ht="15" customHeight="1"/>
    <row r="315" s="27" customFormat="1" ht="15" customHeight="1"/>
    <row r="316" s="27" customFormat="1" ht="15" customHeight="1"/>
    <row r="317" s="27" customFormat="1" ht="15" customHeight="1"/>
    <row r="318" s="27" customFormat="1" ht="15" customHeight="1"/>
    <row r="319" s="27" customFormat="1" ht="15" customHeight="1"/>
    <row r="320" s="27" customFormat="1" ht="15" customHeight="1"/>
    <row r="321" s="27" customFormat="1" ht="15" customHeight="1"/>
    <row r="322" s="27" customFormat="1" ht="15" customHeight="1"/>
    <row r="323" s="27" customFormat="1" ht="15" customHeight="1"/>
    <row r="324" s="27" customFormat="1" ht="15" customHeight="1"/>
    <row r="325" s="27" customFormat="1" ht="15" customHeight="1"/>
    <row r="326" s="27" customFormat="1" ht="15" customHeight="1"/>
    <row r="327" s="27" customFormat="1" ht="15" customHeight="1"/>
    <row r="328" s="27" customFormat="1" ht="15" customHeight="1"/>
    <row r="329" s="27" customFormat="1" ht="15" customHeight="1"/>
    <row r="330" s="27" customFormat="1" ht="15" customHeight="1"/>
    <row r="331" s="27" customFormat="1" ht="15" customHeight="1"/>
    <row r="332" s="27" customFormat="1" ht="15" customHeight="1"/>
    <row r="333" s="27" customFormat="1" ht="15" customHeight="1"/>
    <row r="334" s="27" customFormat="1" ht="15" customHeight="1"/>
    <row r="335" s="27" customFormat="1" ht="15" customHeight="1"/>
    <row r="336" s="27" customFormat="1" ht="15" customHeight="1"/>
    <row r="337" s="27" customFormat="1" ht="15" customHeight="1"/>
    <row r="338" s="27" customFormat="1" ht="15" customHeight="1"/>
    <row r="339" s="27" customFormat="1" ht="15" customHeight="1"/>
    <row r="340" s="27" customFormat="1" ht="15" customHeight="1"/>
    <row r="341" s="27" customFormat="1" ht="15" customHeight="1"/>
    <row r="342" s="27" customFormat="1" ht="15" customHeight="1"/>
    <row r="343" s="27" customFormat="1" ht="15" customHeight="1"/>
    <row r="344" s="27" customFormat="1" ht="15" customHeight="1"/>
    <row r="345" s="27" customFormat="1" ht="15" customHeight="1"/>
    <row r="346" s="27" customFormat="1" ht="15" customHeight="1"/>
    <row r="347" s="27" customFormat="1" ht="15" customHeight="1"/>
    <row r="348" s="27" customFormat="1" ht="15" customHeight="1"/>
    <row r="349" s="27" customFormat="1" ht="15" customHeight="1"/>
    <row r="350" s="27" customFormat="1" ht="15" customHeight="1"/>
    <row r="351" s="27" customFormat="1" ht="15" customHeight="1"/>
    <row r="352" s="27" customFormat="1" ht="15" customHeight="1"/>
    <row r="353" s="27" customFormat="1" ht="15" customHeight="1"/>
    <row r="354" s="27" customFormat="1" ht="15" customHeight="1"/>
    <row r="355" s="27" customFormat="1" ht="15" customHeight="1"/>
    <row r="356" s="27" customFormat="1" ht="15" customHeight="1"/>
    <row r="357" s="27" customFormat="1" ht="15" customHeight="1"/>
    <row r="358" s="27" customFormat="1" ht="15" customHeight="1"/>
    <row r="359" s="27" customFormat="1" ht="15" customHeight="1"/>
    <row r="360" s="27" customFormat="1" ht="15" customHeight="1"/>
    <row r="361" s="27" customFormat="1" ht="15" customHeight="1"/>
    <row r="362" s="27" customFormat="1" ht="15" customHeight="1"/>
    <row r="363" s="27" customFormat="1" ht="15" customHeight="1"/>
    <row r="364" s="27" customFormat="1" ht="15" customHeight="1"/>
    <row r="365" s="27" customFormat="1" ht="15" customHeight="1"/>
    <row r="366" s="27" customFormat="1" ht="15" customHeight="1"/>
    <row r="367" s="27" customFormat="1" ht="15" customHeight="1"/>
    <row r="368" s="27" customFormat="1" ht="15" customHeight="1"/>
    <row r="369" s="27" customFormat="1" ht="15" customHeight="1"/>
    <row r="370" s="27" customFormat="1" ht="15" customHeight="1"/>
    <row r="371" s="27" customFormat="1" ht="15" customHeight="1"/>
    <row r="372" s="27" customFormat="1" ht="15" customHeight="1"/>
    <row r="373" s="27" customFormat="1" ht="15" customHeight="1"/>
    <row r="374" s="27" customFormat="1" ht="15" customHeight="1"/>
    <row r="375" s="27" customFormat="1" ht="15" customHeight="1"/>
    <row r="376" s="27" customFormat="1" ht="15" customHeight="1"/>
    <row r="377" s="27" customFormat="1" ht="15" customHeight="1"/>
    <row r="378" s="27" customFormat="1" ht="15" customHeight="1"/>
    <row r="379" s="27" customFormat="1" ht="15" customHeight="1"/>
    <row r="380" s="27" customFormat="1" ht="15" customHeight="1"/>
    <row r="381" s="27" customFormat="1" ht="15" customHeight="1"/>
    <row r="382" s="27" customFormat="1" ht="15" customHeight="1"/>
    <row r="383" s="27" customFormat="1" ht="15" customHeight="1"/>
    <row r="384" s="27" customFormat="1" ht="15" customHeight="1"/>
    <row r="385" s="27" customFormat="1" ht="15" customHeight="1"/>
    <row r="386" s="27" customFormat="1" ht="15" customHeight="1"/>
    <row r="387" s="27" customFormat="1" ht="15" customHeight="1"/>
    <row r="388" s="27" customFormat="1" ht="15" customHeight="1"/>
    <row r="389" s="27" customFormat="1" ht="15" customHeight="1"/>
    <row r="390" s="27" customFormat="1" ht="15" customHeight="1"/>
    <row r="391" s="27" customFormat="1" ht="15" customHeight="1"/>
    <row r="392" s="27" customFormat="1" ht="15" customHeight="1"/>
    <row r="393" s="27" customFormat="1" ht="15" customHeight="1"/>
    <row r="394" s="27" customFormat="1" ht="15" customHeight="1"/>
    <row r="395" s="27" customFormat="1" ht="15" customHeight="1"/>
    <row r="396" s="27" customFormat="1" ht="15" customHeight="1"/>
    <row r="397" s="27" customFormat="1" ht="15" customHeight="1"/>
    <row r="398" s="27" customFormat="1" ht="15" customHeight="1"/>
    <row r="399" s="27" customFormat="1" ht="15" customHeight="1"/>
    <row r="400" s="27" customFormat="1" ht="15" customHeight="1"/>
    <row r="401" s="27" customFormat="1" ht="15" customHeight="1"/>
    <row r="402" s="27" customFormat="1" ht="15" customHeight="1"/>
    <row r="403" s="27" customFormat="1" ht="15" customHeight="1"/>
    <row r="404" s="27" customFormat="1" ht="15" customHeight="1"/>
    <row r="405" s="27" customFormat="1" ht="15" customHeight="1"/>
    <row r="406" s="27" customFormat="1" ht="15" customHeight="1"/>
    <row r="407" s="27" customFormat="1" ht="15" customHeight="1"/>
    <row r="408" s="27" customFormat="1" ht="15" customHeight="1"/>
    <row r="409" s="27" customFormat="1" ht="15" customHeight="1"/>
    <row r="410" s="27" customFormat="1" ht="15" customHeight="1"/>
    <row r="411" s="27" customFormat="1" ht="15" customHeight="1"/>
    <row r="412" s="27" customFormat="1" ht="15" customHeight="1"/>
    <row r="413" s="27" customFormat="1" ht="15" customHeight="1"/>
    <row r="414" s="27" customFormat="1" ht="15" customHeight="1"/>
    <row r="415" s="27" customFormat="1" ht="15" customHeight="1"/>
    <row r="416" s="27" customFormat="1" ht="15" customHeight="1"/>
    <row r="417" s="27" customFormat="1" ht="15" customHeight="1"/>
    <row r="418" s="27" customFormat="1" ht="15" customHeight="1"/>
    <row r="419" s="27" customFormat="1" ht="15" customHeight="1"/>
    <row r="420" s="27" customFormat="1" ht="15" customHeight="1"/>
    <row r="421" s="27" customFormat="1" ht="15" customHeight="1"/>
    <row r="422" s="27" customFormat="1" ht="15" customHeight="1"/>
    <row r="423" s="27" customFormat="1" ht="15" customHeight="1"/>
    <row r="424" s="27" customFormat="1" ht="15" customHeight="1"/>
    <row r="425" s="27" customFormat="1" ht="15" customHeight="1"/>
    <row r="426" s="27" customFormat="1" ht="15" customHeight="1"/>
    <row r="427" s="27" customFormat="1" ht="15" customHeight="1"/>
    <row r="428" s="27" customFormat="1" ht="15" customHeight="1"/>
    <row r="429" s="27" customFormat="1" ht="15" customHeight="1"/>
    <row r="430" s="27" customFormat="1" ht="15" customHeight="1"/>
    <row r="431" s="27" customFormat="1" ht="15" customHeight="1"/>
    <row r="432" s="27" customFormat="1" ht="15" customHeight="1"/>
    <row r="433" s="27" customFormat="1" ht="15" customHeight="1"/>
    <row r="434" s="27" customFormat="1" ht="15" customHeight="1"/>
    <row r="435" s="27" customFormat="1" ht="15" customHeight="1"/>
    <row r="436" s="27" customFormat="1" ht="15" customHeight="1"/>
    <row r="437" s="27" customFormat="1" ht="15" customHeight="1"/>
    <row r="438" s="27" customFormat="1" ht="15" customHeight="1"/>
    <row r="439" s="27" customFormat="1" ht="15" customHeight="1"/>
    <row r="440" s="27" customFormat="1" ht="15" customHeight="1"/>
    <row r="441" s="27" customFormat="1" ht="15" customHeight="1"/>
    <row r="442" s="27" customFormat="1" ht="15" customHeight="1"/>
    <row r="443" s="27" customFormat="1" ht="15" customHeight="1"/>
    <row r="444" s="27" customFormat="1" ht="15" customHeight="1"/>
    <row r="445" s="27" customFormat="1" ht="15" customHeight="1"/>
    <row r="446" s="27" customFormat="1" ht="15" customHeight="1"/>
    <row r="447" s="27" customFormat="1" ht="15" customHeight="1"/>
    <row r="448" s="27" customFormat="1" ht="15" customHeight="1"/>
    <row r="449" spans="2:12" ht="15" customHeight="1">
      <c r="B449" s="27"/>
      <c r="C449" s="27"/>
      <c r="D449" s="27"/>
      <c r="E449" s="27"/>
      <c r="F449" s="27"/>
      <c r="G449" s="27"/>
      <c r="H449" s="27"/>
      <c r="I449" s="27"/>
      <c r="K449" s="27"/>
      <c r="L449" s="27"/>
    </row>
    <row r="450" spans="2:12" ht="15" customHeight="1">
      <c r="B450" s="27"/>
      <c r="C450" s="27"/>
      <c r="D450" s="27"/>
      <c r="E450" s="27"/>
      <c r="F450" s="27"/>
      <c r="G450" s="27"/>
      <c r="H450" s="27"/>
      <c r="I450" s="27"/>
      <c r="K450" s="27"/>
      <c r="L450" s="27"/>
    </row>
    <row r="451" spans="2:12" ht="15" customHeight="1">
      <c r="B451" s="27"/>
      <c r="C451" s="27"/>
      <c r="D451" s="27"/>
      <c r="E451" s="27"/>
      <c r="F451" s="27"/>
      <c r="G451" s="27"/>
      <c r="H451" s="27"/>
      <c r="I451" s="27"/>
      <c r="K451" s="27"/>
      <c r="L451" s="27"/>
    </row>
    <row r="452" spans="2:12" ht="15" customHeight="1">
      <c r="G452" s="27"/>
      <c r="H452" s="27"/>
      <c r="I452" s="27"/>
      <c r="K452" s="27"/>
      <c r="L452" s="27"/>
    </row>
    <row r="453" spans="2:12" ht="15" customHeight="1">
      <c r="G453" s="27"/>
      <c r="H453" s="27"/>
      <c r="I453" s="27"/>
      <c r="K453" s="27"/>
      <c r="L453" s="27"/>
    </row>
    <row r="454" spans="2:12" ht="15" customHeight="1">
      <c r="G454" s="27"/>
      <c r="H454" s="27"/>
      <c r="I454" s="27"/>
      <c r="K454" s="27"/>
      <c r="L454" s="27"/>
    </row>
    <row r="455" spans="2:12" ht="15" customHeight="1">
      <c r="G455" s="27"/>
      <c r="H455" s="27"/>
      <c r="I455" s="27"/>
      <c r="K455" s="27"/>
      <c r="L455" s="27"/>
    </row>
    <row r="456" spans="2:12" ht="15" customHeight="1">
      <c r="H456" s="27"/>
      <c r="I456" s="27"/>
      <c r="K456" s="27"/>
      <c r="L456" s="27"/>
    </row>
    <row r="457" spans="2:12" ht="15" customHeight="1">
      <c r="I457" s="27"/>
      <c r="K457" s="27"/>
      <c r="L457" s="27"/>
    </row>
    <row r="458" spans="2:12" ht="15" customHeight="1">
      <c r="K458" s="27"/>
      <c r="L458" s="27"/>
    </row>
  </sheetData>
  <sheetProtection algorithmName="SHA-512" hashValue="9jTus9WAw5+vNZYgRb7rcJYQSoNAvZIoKCUS878oyHtXIIdCswC4XrBPfXG1bf02zzrYWOOq/kTWgZEfh97/KA==" saltValue="EkNo+upGfTvCVhObjzwqEw==" spinCount="100000" sheet="1" objects="1" scenarios="1"/>
  <mergeCells count="13">
    <mergeCell ref="B22:C22"/>
    <mergeCell ref="B9:C9"/>
    <mergeCell ref="B15:C15"/>
    <mergeCell ref="B16:C16"/>
    <mergeCell ref="B17:C17"/>
    <mergeCell ref="B18:C18"/>
    <mergeCell ref="B14:C14"/>
    <mergeCell ref="B4:F4"/>
    <mergeCell ref="B7:C7"/>
    <mergeCell ref="B8:C8"/>
    <mergeCell ref="B19:C19"/>
    <mergeCell ref="B20:C20"/>
    <mergeCell ref="B6:C6"/>
  </mergeCells>
  <phoneticPr fontId="3" type="noConversion"/>
  <pageMargins left="0.94488188976377963" right="0.74803149606299213" top="1.2204724409448819" bottom="0" header="0.51181102362204722" footer="0"/>
  <pageSetup scale="85" orientation="portrait" horizontalDpi="4294967292" verticalDpi="4294967292" r:id="rId1"/>
  <headerFooter alignWithMargins="0">
    <oddHeader xml:space="preserve">&amp;C&amp;11INSTITUTO SUPERIOR TÉCNICO — BALANÇO SOCIAL DE 2018
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9DE0"/>
    <pageSetUpPr fitToPage="1"/>
  </sheetPr>
  <dimension ref="A1:EB360"/>
  <sheetViews>
    <sheetView showGridLines="0" showRowColHeaders="0" topLeftCell="A7" zoomScaleNormal="100" zoomScaleSheetLayoutView="100" zoomScalePageLayoutView="80" workbookViewId="0">
      <selection activeCell="E28" sqref="E28"/>
    </sheetView>
  </sheetViews>
  <sheetFormatPr defaultColWidth="9.109375" defaultRowHeight="15.75" customHeight="1"/>
  <cols>
    <col min="1" max="1" width="3.33203125" style="95" customWidth="1"/>
    <col min="2" max="2" width="37.33203125" style="2" customWidth="1"/>
    <col min="3" max="3" width="2.44140625" style="3" customWidth="1"/>
    <col min="4" max="16" width="6.33203125" style="2" customWidth="1"/>
    <col min="17" max="17" width="6.109375" style="2" customWidth="1"/>
    <col min="18" max="18" width="7.33203125" style="2" customWidth="1"/>
    <col min="19" max="19" width="2.88671875" style="130" customWidth="1"/>
    <col min="20" max="21" width="4.33203125" style="2" customWidth="1"/>
    <col min="22" max="23" width="6.33203125" style="130" customWidth="1"/>
    <col min="24" max="24" width="6.6640625" style="130" customWidth="1"/>
    <col min="25" max="27" width="6.33203125" style="130" customWidth="1"/>
    <col min="28" max="132" width="9.109375" style="130"/>
    <col min="133" max="16384" width="9.109375" style="2"/>
  </cols>
  <sheetData>
    <row r="1" spans="1:132" ht="15.75" customHeight="1">
      <c r="A1" s="130"/>
      <c r="B1" s="130"/>
      <c r="C1" s="132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T1" s="130"/>
      <c r="U1" s="130"/>
      <c r="DX1" s="2"/>
      <c r="DY1" s="2"/>
      <c r="DZ1" s="2"/>
      <c r="EA1" s="2"/>
      <c r="EB1" s="2"/>
    </row>
    <row r="2" spans="1:132" s="9" customFormat="1" ht="15.75" customHeight="1">
      <c r="A2" s="101"/>
      <c r="B2" s="101" t="s">
        <v>247</v>
      </c>
      <c r="C2" s="103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35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</row>
    <row r="3" spans="1:132" s="6" customFormat="1" ht="15.75" customHeight="1">
      <c r="A3" s="27"/>
      <c r="B3" s="27"/>
      <c r="C3" s="50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</row>
    <row r="4" spans="1:132" ht="27" customHeight="1">
      <c r="A4" s="130"/>
      <c r="B4" s="514" t="s">
        <v>252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314"/>
      <c r="O4" s="314"/>
      <c r="P4" s="314"/>
      <c r="Q4" s="266"/>
      <c r="R4" s="266"/>
      <c r="T4" s="130"/>
      <c r="U4" s="130"/>
      <c r="DX4" s="2"/>
      <c r="DY4" s="2"/>
      <c r="DZ4" s="2"/>
      <c r="EA4" s="2"/>
      <c r="EB4" s="2"/>
    </row>
    <row r="5" spans="1:132" ht="15.75" customHeight="1">
      <c r="A5" s="130"/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130"/>
      <c r="R5" s="130"/>
      <c r="T5" s="130"/>
      <c r="U5" s="130"/>
      <c r="DT5" s="2"/>
      <c r="DU5" s="2"/>
      <c r="DV5" s="2"/>
      <c r="DW5" s="2"/>
      <c r="DX5" s="2"/>
      <c r="DY5" s="2"/>
      <c r="DZ5" s="2"/>
      <c r="EA5" s="2"/>
      <c r="EB5" s="2"/>
    </row>
    <row r="6" spans="1:132" ht="15.75" customHeight="1">
      <c r="A6" s="130"/>
      <c r="B6" s="130"/>
      <c r="C6" s="132"/>
      <c r="D6" s="523" t="s">
        <v>155</v>
      </c>
      <c r="E6" s="523" t="s">
        <v>156</v>
      </c>
      <c r="F6" s="520" t="s">
        <v>159</v>
      </c>
      <c r="G6" s="521"/>
      <c r="H6" s="521"/>
      <c r="I6" s="522"/>
      <c r="J6" s="523" t="s">
        <v>29</v>
      </c>
      <c r="K6" s="523" t="s">
        <v>169</v>
      </c>
      <c r="L6" s="523" t="s">
        <v>66</v>
      </c>
      <c r="M6" s="518" t="s">
        <v>30</v>
      </c>
      <c r="N6" s="130"/>
      <c r="R6" s="130"/>
      <c r="T6" s="130"/>
      <c r="U6" s="130"/>
      <c r="DT6" s="2"/>
      <c r="DU6" s="2"/>
      <c r="DV6" s="2"/>
      <c r="DW6" s="2"/>
      <c r="DX6" s="2"/>
      <c r="DY6" s="2"/>
      <c r="DZ6" s="2"/>
      <c r="EA6" s="2"/>
      <c r="EB6" s="2"/>
    </row>
    <row r="7" spans="1:132" s="4" customFormat="1" ht="111.9" customHeight="1">
      <c r="A7" s="110"/>
      <c r="B7" s="133"/>
      <c r="C7" s="158"/>
      <c r="D7" s="524"/>
      <c r="E7" s="524"/>
      <c r="F7" s="112" t="s">
        <v>79</v>
      </c>
      <c r="G7" s="112" t="s">
        <v>157</v>
      </c>
      <c r="H7" s="113" t="s">
        <v>158</v>
      </c>
      <c r="I7" s="263" t="s">
        <v>7</v>
      </c>
      <c r="J7" s="524"/>
      <c r="K7" s="524"/>
      <c r="L7" s="524"/>
      <c r="M7" s="519"/>
      <c r="N7" s="111"/>
      <c r="O7" s="111"/>
      <c r="P7" s="109"/>
      <c r="Q7" s="109"/>
      <c r="R7" s="111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</row>
    <row r="8" spans="1:132" ht="15.75" customHeight="1">
      <c r="A8" s="130"/>
      <c r="B8" s="515" t="s">
        <v>175</v>
      </c>
      <c r="C8" s="115" t="s">
        <v>31</v>
      </c>
      <c r="D8" s="193">
        <v>0</v>
      </c>
      <c r="E8" s="211">
        <v>0</v>
      </c>
      <c r="F8" s="116">
        <v>64</v>
      </c>
      <c r="G8" s="117">
        <v>46</v>
      </c>
      <c r="H8" s="235">
        <v>28</v>
      </c>
      <c r="I8" s="193">
        <f>F8+G8+H8</f>
        <v>138</v>
      </c>
      <c r="J8" s="193">
        <v>488</v>
      </c>
      <c r="K8" s="268">
        <v>37</v>
      </c>
      <c r="L8" s="268">
        <v>20</v>
      </c>
      <c r="M8" s="118">
        <f>D8+E8+I8+J8+K8+L8</f>
        <v>683</v>
      </c>
      <c r="N8" s="130"/>
      <c r="O8" s="135"/>
      <c r="P8" s="10"/>
      <c r="Q8" s="10"/>
      <c r="R8" s="10"/>
      <c r="T8" s="130"/>
      <c r="U8" s="130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</row>
    <row r="9" spans="1:132" ht="15.75" customHeight="1">
      <c r="A9" s="130"/>
      <c r="B9" s="516"/>
      <c r="C9" s="119" t="s">
        <v>244</v>
      </c>
      <c r="D9" s="194">
        <v>0</v>
      </c>
      <c r="E9" s="212">
        <v>0</v>
      </c>
      <c r="F9" s="120">
        <v>156</v>
      </c>
      <c r="G9" s="121">
        <v>108</v>
      </c>
      <c r="H9" s="236">
        <v>44</v>
      </c>
      <c r="I9" s="194">
        <f>F9+G9+H9</f>
        <v>308</v>
      </c>
      <c r="J9" s="194">
        <v>173</v>
      </c>
      <c r="K9" s="269">
        <v>23</v>
      </c>
      <c r="L9" s="269">
        <v>15</v>
      </c>
      <c r="M9" s="122">
        <f>D9+E9+I9+J9+K9+L9</f>
        <v>519</v>
      </c>
      <c r="N9" s="130"/>
      <c r="O9" s="135"/>
      <c r="P9" s="10"/>
      <c r="Q9" s="10"/>
      <c r="R9" s="10"/>
      <c r="T9" s="130"/>
      <c r="U9" s="130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</row>
    <row r="10" spans="1:132" ht="15.75" customHeight="1">
      <c r="A10" s="130"/>
      <c r="B10" s="517"/>
      <c r="C10" s="356" t="s">
        <v>32</v>
      </c>
      <c r="D10" s="357">
        <f t="shared" ref="D10:M10" si="0">SUM(D8:D9)</f>
        <v>0</v>
      </c>
      <c r="E10" s="357">
        <f t="shared" si="0"/>
        <v>0</v>
      </c>
      <c r="F10" s="358">
        <f t="shared" si="0"/>
        <v>220</v>
      </c>
      <c r="G10" s="358">
        <f t="shared" si="0"/>
        <v>154</v>
      </c>
      <c r="H10" s="359">
        <f t="shared" si="0"/>
        <v>72</v>
      </c>
      <c r="I10" s="360">
        <f>I9+I8</f>
        <v>446</v>
      </c>
      <c r="J10" s="357">
        <f t="shared" si="0"/>
        <v>661</v>
      </c>
      <c r="K10" s="357">
        <f t="shared" si="0"/>
        <v>60</v>
      </c>
      <c r="L10" s="361">
        <f t="shared" si="0"/>
        <v>35</v>
      </c>
      <c r="M10" s="365">
        <f t="shared" si="0"/>
        <v>1202</v>
      </c>
      <c r="N10" s="130"/>
      <c r="O10" s="135"/>
      <c r="P10" s="10"/>
      <c r="Q10" s="10"/>
      <c r="R10" s="135"/>
      <c r="T10" s="130"/>
      <c r="U10" s="130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</row>
    <row r="11" spans="1:132" ht="15.75" customHeight="1">
      <c r="A11" s="130"/>
      <c r="B11" s="515" t="s">
        <v>176</v>
      </c>
      <c r="C11" s="115" t="s">
        <v>31</v>
      </c>
      <c r="D11" s="193">
        <v>0</v>
      </c>
      <c r="E11" s="211">
        <v>0</v>
      </c>
      <c r="F11" s="116">
        <v>0</v>
      </c>
      <c r="G11" s="117">
        <v>0</v>
      </c>
      <c r="H11" s="116">
        <v>0</v>
      </c>
      <c r="I11" s="193">
        <f>F11+G11+H11</f>
        <v>0</v>
      </c>
      <c r="J11" s="193">
        <v>80</v>
      </c>
      <c r="K11" s="268">
        <v>30</v>
      </c>
      <c r="L11" s="268">
        <v>0</v>
      </c>
      <c r="M11" s="118">
        <f>D11+E11+I11+J11+K11+L11</f>
        <v>110</v>
      </c>
      <c r="N11" s="130"/>
      <c r="O11" s="135"/>
      <c r="P11" s="10"/>
      <c r="Q11" s="10"/>
      <c r="R11" s="135"/>
      <c r="T11" s="130"/>
      <c r="U11" s="130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</row>
    <row r="12" spans="1:132" ht="15.75" customHeight="1">
      <c r="A12" s="130"/>
      <c r="B12" s="516"/>
      <c r="C12" s="119" t="s">
        <v>244</v>
      </c>
      <c r="D12" s="194">
        <v>0</v>
      </c>
      <c r="E12" s="212">
        <v>0</v>
      </c>
      <c r="F12" s="120">
        <v>0</v>
      </c>
      <c r="G12" s="121">
        <v>0</v>
      </c>
      <c r="H12" s="120">
        <v>0</v>
      </c>
      <c r="I12" s="194">
        <f>F12+G12+H12</f>
        <v>0</v>
      </c>
      <c r="J12" s="194">
        <v>22</v>
      </c>
      <c r="K12" s="269">
        <v>4</v>
      </c>
      <c r="L12" s="269">
        <v>0</v>
      </c>
      <c r="M12" s="122">
        <f>D12+E12+I12+J12+K12+L12</f>
        <v>26</v>
      </c>
      <c r="N12" s="130"/>
      <c r="O12" s="135"/>
      <c r="P12" s="10"/>
      <c r="Q12" s="10"/>
      <c r="R12" s="135"/>
      <c r="T12" s="130"/>
      <c r="U12" s="130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</row>
    <row r="13" spans="1:132" ht="15.75" customHeight="1">
      <c r="A13" s="130"/>
      <c r="B13" s="517"/>
      <c r="C13" s="356" t="s">
        <v>32</v>
      </c>
      <c r="D13" s="357">
        <f>SUM(D11:D12)</f>
        <v>0</v>
      </c>
      <c r="E13" s="357">
        <f t="shared" ref="E13:L13" si="1">SUM(E11:E12)</f>
        <v>0</v>
      </c>
      <c r="F13" s="358">
        <f t="shared" si="1"/>
        <v>0</v>
      </c>
      <c r="G13" s="358">
        <f t="shared" si="1"/>
        <v>0</v>
      </c>
      <c r="H13" s="359">
        <f t="shared" si="1"/>
        <v>0</v>
      </c>
      <c r="I13" s="360">
        <f>SUM(I11:I12)</f>
        <v>0</v>
      </c>
      <c r="J13" s="357">
        <f t="shared" si="1"/>
        <v>102</v>
      </c>
      <c r="K13" s="357">
        <f>SUM(K11:K12)</f>
        <v>34</v>
      </c>
      <c r="L13" s="361">
        <f t="shared" si="1"/>
        <v>0</v>
      </c>
      <c r="M13" s="365">
        <f>SUM(M11:M12)</f>
        <v>136</v>
      </c>
      <c r="N13" s="130"/>
      <c r="O13" s="135"/>
      <c r="P13" s="10"/>
      <c r="Q13" s="10"/>
      <c r="R13" s="135"/>
      <c r="T13" s="130"/>
      <c r="U13" s="130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</row>
    <row r="14" spans="1:132" ht="15.75" customHeight="1">
      <c r="A14" s="130"/>
      <c r="B14" s="515" t="s">
        <v>177</v>
      </c>
      <c r="C14" s="115" t="s">
        <v>31</v>
      </c>
      <c r="D14" s="193">
        <v>0</v>
      </c>
      <c r="E14" s="211">
        <v>0</v>
      </c>
      <c r="F14" s="116">
        <v>0</v>
      </c>
      <c r="G14" s="117">
        <v>0</v>
      </c>
      <c r="H14" s="116">
        <v>0</v>
      </c>
      <c r="I14" s="193">
        <f>F14+G14+H14</f>
        <v>0</v>
      </c>
      <c r="J14" s="193">
        <v>0</v>
      </c>
      <c r="K14" s="268">
        <v>0</v>
      </c>
      <c r="L14" s="268">
        <v>0</v>
      </c>
      <c r="M14" s="118">
        <f>D14+E14+I14+J14+K14+L14</f>
        <v>0</v>
      </c>
      <c r="N14" s="130"/>
      <c r="O14" s="135"/>
      <c r="P14" s="10"/>
      <c r="Q14" s="10"/>
      <c r="R14" s="135"/>
      <c r="T14" s="130"/>
      <c r="U14" s="130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</row>
    <row r="15" spans="1:132" ht="15.75" customHeight="1">
      <c r="A15" s="130"/>
      <c r="B15" s="516"/>
      <c r="C15" s="119" t="s">
        <v>244</v>
      </c>
      <c r="D15" s="194">
        <v>0</v>
      </c>
      <c r="E15" s="212">
        <v>0</v>
      </c>
      <c r="F15" s="120">
        <v>0</v>
      </c>
      <c r="G15" s="121">
        <v>1</v>
      </c>
      <c r="H15" s="120">
        <v>0</v>
      </c>
      <c r="I15" s="194">
        <f>F15+G15+H15</f>
        <v>1</v>
      </c>
      <c r="J15" s="194">
        <v>0</v>
      </c>
      <c r="K15" s="269">
        <v>1</v>
      </c>
      <c r="L15" s="269">
        <v>0</v>
      </c>
      <c r="M15" s="122">
        <f>D15+E15+I15+J15+K15+L15</f>
        <v>2</v>
      </c>
      <c r="N15" s="130"/>
      <c r="O15" s="135"/>
      <c r="P15" s="10"/>
      <c r="Q15" s="10"/>
      <c r="R15" s="135"/>
      <c r="T15" s="130"/>
      <c r="U15" s="130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</row>
    <row r="16" spans="1:132" ht="15.75" customHeight="1">
      <c r="A16" s="130"/>
      <c r="B16" s="517"/>
      <c r="C16" s="356" t="s">
        <v>32</v>
      </c>
      <c r="D16" s="357">
        <f>SUM(D14:D15)</f>
        <v>0</v>
      </c>
      <c r="E16" s="357">
        <f t="shared" ref="E16:M16" si="2">SUM(E14:E15)</f>
        <v>0</v>
      </c>
      <c r="F16" s="358">
        <f t="shared" si="2"/>
        <v>0</v>
      </c>
      <c r="G16" s="358">
        <f t="shared" si="2"/>
        <v>1</v>
      </c>
      <c r="H16" s="359">
        <f t="shared" si="2"/>
        <v>0</v>
      </c>
      <c r="I16" s="360">
        <f>SUM(I14:I15)</f>
        <v>1</v>
      </c>
      <c r="J16" s="357">
        <f t="shared" si="2"/>
        <v>0</v>
      </c>
      <c r="K16" s="357">
        <f>SUM(K14:K15)</f>
        <v>1</v>
      </c>
      <c r="L16" s="361">
        <f t="shared" si="2"/>
        <v>0</v>
      </c>
      <c r="M16" s="365">
        <f t="shared" si="2"/>
        <v>2</v>
      </c>
      <c r="N16" s="130"/>
      <c r="O16" s="135"/>
      <c r="P16" s="135"/>
      <c r="Q16" s="135"/>
      <c r="R16" s="135"/>
      <c r="T16" s="130"/>
      <c r="U16" s="130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</row>
    <row r="17" spans="1:132" ht="15.75" customHeight="1">
      <c r="A17" s="130"/>
      <c r="B17" s="528" t="s">
        <v>454</v>
      </c>
      <c r="C17" s="115" t="s">
        <v>31</v>
      </c>
      <c r="D17" s="193">
        <v>1</v>
      </c>
      <c r="E17" s="211">
        <v>29</v>
      </c>
      <c r="F17" s="116">
        <v>0</v>
      </c>
      <c r="G17" s="117">
        <v>0</v>
      </c>
      <c r="H17" s="116">
        <v>0</v>
      </c>
      <c r="I17" s="193">
        <f>F17+G17+H17</f>
        <v>0</v>
      </c>
      <c r="J17" s="193">
        <v>0</v>
      </c>
      <c r="K17" s="268">
        <v>0</v>
      </c>
      <c r="L17" s="268">
        <v>0</v>
      </c>
      <c r="M17" s="118">
        <f>D17+E17+I17+J17+K17+L17</f>
        <v>30</v>
      </c>
      <c r="N17" s="130"/>
      <c r="O17" s="130"/>
      <c r="P17" s="130"/>
      <c r="Q17" s="130"/>
      <c r="R17" s="130"/>
      <c r="T17" s="130"/>
      <c r="U17" s="130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</row>
    <row r="18" spans="1:132" ht="15.75" customHeight="1">
      <c r="A18" s="130"/>
      <c r="B18" s="516"/>
      <c r="C18" s="119" t="s">
        <v>244</v>
      </c>
      <c r="D18" s="194">
        <v>0</v>
      </c>
      <c r="E18" s="212">
        <v>50</v>
      </c>
      <c r="F18" s="120">
        <v>0</v>
      </c>
      <c r="G18" s="121">
        <v>0</v>
      </c>
      <c r="H18" s="120">
        <v>0</v>
      </c>
      <c r="I18" s="194">
        <f>F18+G18+H18</f>
        <v>0</v>
      </c>
      <c r="J18" s="194">
        <v>0</v>
      </c>
      <c r="K18" s="269">
        <v>0</v>
      </c>
      <c r="L18" s="269">
        <v>0</v>
      </c>
      <c r="M18" s="122">
        <f>D18+E18+I18+J18+K18+L18</f>
        <v>50</v>
      </c>
      <c r="N18" s="130"/>
      <c r="O18" s="130"/>
      <c r="P18" s="130"/>
      <c r="Q18" s="130"/>
      <c r="R18" s="130"/>
      <c r="T18" s="130"/>
      <c r="U18" s="130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</row>
    <row r="19" spans="1:132" ht="15.75" customHeight="1">
      <c r="A19" s="130"/>
      <c r="B19" s="517"/>
      <c r="C19" s="356" t="s">
        <v>32</v>
      </c>
      <c r="D19" s="357">
        <f>SUM(D17:D18)</f>
        <v>1</v>
      </c>
      <c r="E19" s="357">
        <f t="shared" ref="E19:M19" si="3">SUM(E17:E18)</f>
        <v>79</v>
      </c>
      <c r="F19" s="358">
        <f t="shared" si="3"/>
        <v>0</v>
      </c>
      <c r="G19" s="358">
        <f t="shared" si="3"/>
        <v>0</v>
      </c>
      <c r="H19" s="359">
        <f t="shared" si="3"/>
        <v>0</v>
      </c>
      <c r="I19" s="360">
        <f>SUM(I17:I18)</f>
        <v>0</v>
      </c>
      <c r="J19" s="357">
        <f t="shared" si="3"/>
        <v>0</v>
      </c>
      <c r="K19" s="357">
        <f>SUM(K17:K18)</f>
        <v>0</v>
      </c>
      <c r="L19" s="361">
        <f t="shared" si="3"/>
        <v>0</v>
      </c>
      <c r="M19" s="365">
        <f t="shared" si="3"/>
        <v>80</v>
      </c>
      <c r="N19" s="130"/>
      <c r="O19" s="130"/>
      <c r="P19" s="130"/>
      <c r="Q19" s="130"/>
      <c r="R19" s="130"/>
      <c r="T19" s="130"/>
      <c r="U19" s="130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</row>
    <row r="20" spans="1:132" ht="15.75" customHeight="1">
      <c r="A20" s="130"/>
      <c r="B20" s="515" t="s">
        <v>154</v>
      </c>
      <c r="C20" s="124" t="s">
        <v>31</v>
      </c>
      <c r="D20" s="194">
        <v>0</v>
      </c>
      <c r="E20" s="238">
        <v>0</v>
      </c>
      <c r="F20" s="120">
        <v>0</v>
      </c>
      <c r="G20" s="123">
        <v>0</v>
      </c>
      <c r="H20" s="120">
        <v>0</v>
      </c>
      <c r="I20" s="193">
        <f>F20+G20+H20</f>
        <v>0</v>
      </c>
      <c r="J20" s="194">
        <v>0</v>
      </c>
      <c r="K20" s="269">
        <v>0</v>
      </c>
      <c r="L20" s="269">
        <v>0</v>
      </c>
      <c r="M20" s="118">
        <f>D20+E20+I20+J20+K20+L20</f>
        <v>0</v>
      </c>
      <c r="N20" s="130"/>
      <c r="O20" s="130"/>
      <c r="P20" s="130"/>
      <c r="Q20" s="130"/>
      <c r="R20" s="130"/>
      <c r="T20" s="130"/>
      <c r="U20" s="130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</row>
    <row r="21" spans="1:132" ht="15.75" customHeight="1">
      <c r="A21" s="130"/>
      <c r="B21" s="516"/>
      <c r="C21" s="119" t="s">
        <v>244</v>
      </c>
      <c r="D21" s="194">
        <v>0</v>
      </c>
      <c r="E21" s="238">
        <v>0</v>
      </c>
      <c r="F21" s="120">
        <v>0</v>
      </c>
      <c r="G21" s="123">
        <v>0</v>
      </c>
      <c r="H21" s="120">
        <v>0</v>
      </c>
      <c r="I21" s="194">
        <f>F21+G21+H21</f>
        <v>0</v>
      </c>
      <c r="J21" s="194">
        <v>0</v>
      </c>
      <c r="K21" s="269">
        <v>0</v>
      </c>
      <c r="L21" s="269">
        <v>0</v>
      </c>
      <c r="M21" s="122">
        <f>D21+E21+I21+J21+K21+L21</f>
        <v>0</v>
      </c>
      <c r="N21" s="130"/>
      <c r="O21" s="130"/>
      <c r="P21" s="130"/>
      <c r="Q21" s="130"/>
      <c r="R21" s="130"/>
      <c r="T21" s="130"/>
      <c r="U21" s="130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</row>
    <row r="22" spans="1:132" ht="15.75" customHeight="1">
      <c r="A22" s="130"/>
      <c r="B22" s="517"/>
      <c r="C22" s="356" t="s">
        <v>32</v>
      </c>
      <c r="D22" s="357">
        <f>SUM(D20:D21)</f>
        <v>0</v>
      </c>
      <c r="E22" s="357">
        <f t="shared" ref="E22:M22" si="4">SUM(E20:E21)</f>
        <v>0</v>
      </c>
      <c r="F22" s="358">
        <f t="shared" si="4"/>
        <v>0</v>
      </c>
      <c r="G22" s="358">
        <f t="shared" si="4"/>
        <v>0</v>
      </c>
      <c r="H22" s="359">
        <f t="shared" si="4"/>
        <v>0</v>
      </c>
      <c r="I22" s="360">
        <f>SUM(I20:I21)</f>
        <v>0</v>
      </c>
      <c r="J22" s="357">
        <f t="shared" si="4"/>
        <v>0</v>
      </c>
      <c r="K22" s="357">
        <f>SUM(K20:K21)</f>
        <v>0</v>
      </c>
      <c r="L22" s="361">
        <f t="shared" si="4"/>
        <v>0</v>
      </c>
      <c r="M22" s="365">
        <f t="shared" si="4"/>
        <v>0</v>
      </c>
      <c r="N22" s="130"/>
      <c r="O22" s="130"/>
      <c r="P22" s="130"/>
      <c r="Q22" s="130"/>
      <c r="R22" s="130"/>
      <c r="T22" s="130"/>
      <c r="U22" s="130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</row>
    <row r="23" spans="1:132" ht="15.75" customHeight="1">
      <c r="A23" s="130"/>
      <c r="B23" s="515" t="s">
        <v>52</v>
      </c>
      <c r="C23" s="125" t="s">
        <v>31</v>
      </c>
      <c r="D23" s="193">
        <v>0</v>
      </c>
      <c r="E23" s="211">
        <v>0</v>
      </c>
      <c r="F23" s="116">
        <v>0</v>
      </c>
      <c r="G23" s="117">
        <v>0</v>
      </c>
      <c r="H23" s="116">
        <v>0</v>
      </c>
      <c r="I23" s="193">
        <f>F23+G23+H23</f>
        <v>0</v>
      </c>
      <c r="J23" s="193">
        <v>0</v>
      </c>
      <c r="K23" s="268">
        <v>0</v>
      </c>
      <c r="L23" s="268">
        <v>0</v>
      </c>
      <c r="M23" s="118">
        <f>D23+E23+I23+J23+K23+L23</f>
        <v>0</v>
      </c>
      <c r="N23" s="130"/>
      <c r="O23" s="130"/>
      <c r="P23" s="130"/>
      <c r="Q23" s="130"/>
      <c r="R23" s="130"/>
      <c r="T23" s="130"/>
      <c r="U23" s="130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</row>
    <row r="24" spans="1:132" ht="15.75" customHeight="1">
      <c r="A24" s="130"/>
      <c r="B24" s="516"/>
      <c r="C24" s="119" t="s">
        <v>244</v>
      </c>
      <c r="D24" s="194">
        <v>0</v>
      </c>
      <c r="E24" s="212">
        <v>0</v>
      </c>
      <c r="F24" s="120">
        <v>0</v>
      </c>
      <c r="G24" s="121">
        <v>0</v>
      </c>
      <c r="H24" s="120">
        <v>0</v>
      </c>
      <c r="I24" s="194">
        <f>F24+G24+H24</f>
        <v>0</v>
      </c>
      <c r="J24" s="194">
        <v>0</v>
      </c>
      <c r="K24" s="269">
        <v>0</v>
      </c>
      <c r="L24" s="269">
        <v>0</v>
      </c>
      <c r="M24" s="122">
        <f>D24+E24+I24+J24+K24+L24</f>
        <v>0</v>
      </c>
      <c r="N24" s="130"/>
      <c r="O24" s="130"/>
      <c r="P24" s="130"/>
      <c r="Q24" s="130"/>
      <c r="R24" s="130"/>
      <c r="T24" s="130"/>
      <c r="U24" s="130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</row>
    <row r="25" spans="1:132" ht="15.75" customHeight="1">
      <c r="A25" s="130"/>
      <c r="B25" s="517"/>
      <c r="C25" s="356" t="s">
        <v>32</v>
      </c>
      <c r="D25" s="357">
        <f>SUM(D23:D24)</f>
        <v>0</v>
      </c>
      <c r="E25" s="357">
        <f t="shared" ref="E25:M25" si="5">SUM(E23:E24)</f>
        <v>0</v>
      </c>
      <c r="F25" s="358">
        <f t="shared" si="5"/>
        <v>0</v>
      </c>
      <c r="G25" s="358">
        <f t="shared" si="5"/>
        <v>0</v>
      </c>
      <c r="H25" s="359">
        <f t="shared" si="5"/>
        <v>0</v>
      </c>
      <c r="I25" s="360">
        <f>SUM(I23:I24)</f>
        <v>0</v>
      </c>
      <c r="J25" s="357">
        <f t="shared" si="5"/>
        <v>0</v>
      </c>
      <c r="K25" s="357">
        <f>SUM(K23:K24)</f>
        <v>0</v>
      </c>
      <c r="L25" s="361">
        <f t="shared" si="5"/>
        <v>0</v>
      </c>
      <c r="M25" s="365">
        <f t="shared" si="5"/>
        <v>0</v>
      </c>
      <c r="N25" s="130"/>
      <c r="O25" s="130"/>
      <c r="P25" s="130"/>
      <c r="Q25" s="130"/>
      <c r="R25" s="130"/>
      <c r="T25" s="130"/>
      <c r="U25" s="130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</row>
    <row r="26" spans="1:132" ht="15.75" customHeight="1">
      <c r="A26" s="130"/>
      <c r="B26" s="525" t="s">
        <v>30</v>
      </c>
      <c r="C26" s="126" t="s">
        <v>31</v>
      </c>
      <c r="D26" s="118">
        <f t="shared" ref="D26:J26" si="6">D8+D11+D14+D17+D20+D23</f>
        <v>1</v>
      </c>
      <c r="E26" s="118">
        <f t="shared" si="6"/>
        <v>29</v>
      </c>
      <c r="F26" s="127">
        <f t="shared" si="6"/>
        <v>64</v>
      </c>
      <c r="G26" s="127">
        <f t="shared" si="6"/>
        <v>46</v>
      </c>
      <c r="H26" s="127">
        <f t="shared" si="6"/>
        <v>28</v>
      </c>
      <c r="I26" s="118">
        <f t="shared" si="6"/>
        <v>138</v>
      </c>
      <c r="J26" s="118">
        <f t="shared" si="6"/>
        <v>568</v>
      </c>
      <c r="K26" s="118">
        <f>K23+K20+K17+K14+K11+K8</f>
        <v>67</v>
      </c>
      <c r="L26" s="264">
        <f>L23+L20+L17+L14+L11+L8</f>
        <v>20</v>
      </c>
      <c r="M26" s="118">
        <f>D26+E26+I26+J26+K26+L26</f>
        <v>823</v>
      </c>
      <c r="N26" s="130"/>
      <c r="O26" s="130"/>
      <c r="P26" s="130"/>
      <c r="Q26" s="130"/>
      <c r="R26" s="130"/>
      <c r="T26" s="130"/>
      <c r="U26" s="130"/>
      <c r="DV26" s="2"/>
      <c r="DW26" s="2"/>
      <c r="DX26" s="2"/>
      <c r="DY26" s="2"/>
      <c r="DZ26" s="2"/>
      <c r="EA26" s="2"/>
      <c r="EB26" s="2"/>
    </row>
    <row r="27" spans="1:132" ht="15.75" customHeight="1">
      <c r="A27" s="130"/>
      <c r="B27" s="526"/>
      <c r="C27" s="128" t="s">
        <v>244</v>
      </c>
      <c r="D27" s="122">
        <f t="shared" ref="D27:I27" si="7">D9+D12+D15+D18+D21+D24</f>
        <v>0</v>
      </c>
      <c r="E27" s="122">
        <f t="shared" si="7"/>
        <v>50</v>
      </c>
      <c r="F27" s="129">
        <f t="shared" si="7"/>
        <v>156</v>
      </c>
      <c r="G27" s="129">
        <f t="shared" si="7"/>
        <v>109</v>
      </c>
      <c r="H27" s="129">
        <f t="shared" si="7"/>
        <v>44</v>
      </c>
      <c r="I27" s="122">
        <f t="shared" si="7"/>
        <v>309</v>
      </c>
      <c r="J27" s="122">
        <f>J24+J21+J18+J15+J12+J9</f>
        <v>195</v>
      </c>
      <c r="K27" s="122">
        <f>K24+K21+K18+K15+K12+K9</f>
        <v>28</v>
      </c>
      <c r="L27" s="265">
        <f>L24+L21+L18+L15+L12+L9</f>
        <v>15</v>
      </c>
      <c r="M27" s="122">
        <f>D27+E27+I27+J27+K27+L27</f>
        <v>597</v>
      </c>
      <c r="N27" s="130"/>
      <c r="O27" s="130"/>
      <c r="P27" s="130"/>
      <c r="Q27" s="130"/>
      <c r="R27" s="130"/>
      <c r="T27" s="130"/>
      <c r="U27" s="130"/>
      <c r="DV27" s="2"/>
      <c r="DW27" s="2"/>
      <c r="DX27" s="2"/>
      <c r="DY27" s="2"/>
      <c r="DZ27" s="2"/>
      <c r="EA27" s="2"/>
      <c r="EB27" s="2"/>
    </row>
    <row r="28" spans="1:132" ht="15" customHeight="1">
      <c r="A28" s="130"/>
      <c r="B28" s="527"/>
      <c r="C28" s="367" t="s">
        <v>32</v>
      </c>
      <c r="D28" s="362">
        <f t="shared" ref="D28:L28" si="8">SUM(D26:D27)</f>
        <v>1</v>
      </c>
      <c r="E28" s="362">
        <f t="shared" si="8"/>
        <v>79</v>
      </c>
      <c r="F28" s="363">
        <f t="shared" si="8"/>
        <v>220</v>
      </c>
      <c r="G28" s="363">
        <f t="shared" si="8"/>
        <v>155</v>
      </c>
      <c r="H28" s="364">
        <f t="shared" si="8"/>
        <v>72</v>
      </c>
      <c r="I28" s="362">
        <f>SUM(I26:I27)</f>
        <v>447</v>
      </c>
      <c r="J28" s="362">
        <f t="shared" si="8"/>
        <v>763</v>
      </c>
      <c r="K28" s="362">
        <f>SUM(K26:K27)</f>
        <v>95</v>
      </c>
      <c r="L28" s="366">
        <f t="shared" si="8"/>
        <v>35</v>
      </c>
      <c r="M28" s="362">
        <f>SUM(M26:M27)</f>
        <v>1420</v>
      </c>
      <c r="N28" s="130"/>
      <c r="O28" s="130"/>
      <c r="P28" s="130"/>
      <c r="Q28" s="130"/>
      <c r="R28" s="130"/>
      <c r="T28" s="130"/>
      <c r="U28" s="130"/>
      <c r="DV28" s="2"/>
      <c r="DW28" s="2"/>
      <c r="DX28" s="2"/>
      <c r="DY28" s="2"/>
      <c r="DZ28" s="2"/>
      <c r="EA28" s="2"/>
      <c r="EB28" s="2"/>
    </row>
    <row r="29" spans="1:132" ht="15" customHeight="1">
      <c r="A29" s="130"/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T29" s="130"/>
      <c r="U29" s="130"/>
      <c r="DV29" s="2"/>
      <c r="DW29" s="2"/>
      <c r="DX29" s="2"/>
      <c r="DY29" s="2"/>
      <c r="DZ29" s="2"/>
      <c r="EA29" s="2"/>
      <c r="EB29" s="2"/>
    </row>
    <row r="30" spans="1:132" ht="15" customHeight="1">
      <c r="A30" s="130"/>
      <c r="B30" s="130"/>
      <c r="C30" s="132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T30" s="130"/>
      <c r="U30" s="130"/>
      <c r="DV30" s="2"/>
      <c r="DW30" s="2"/>
      <c r="DX30" s="2"/>
      <c r="DY30" s="2"/>
      <c r="DZ30" s="2"/>
      <c r="EA30" s="2"/>
      <c r="EB30" s="2"/>
    </row>
    <row r="31" spans="1:132" ht="15" customHeight="1">
      <c r="A31" s="130"/>
      <c r="B31" s="515" t="s">
        <v>423</v>
      </c>
      <c r="C31" s="125" t="s">
        <v>31</v>
      </c>
      <c r="D31" s="193">
        <v>0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T31" s="130"/>
      <c r="U31" s="130"/>
      <c r="DV31" s="2"/>
      <c r="DW31" s="2"/>
      <c r="DX31" s="2"/>
      <c r="DY31" s="2"/>
      <c r="DZ31" s="2"/>
      <c r="EA31" s="2"/>
      <c r="EB31" s="2"/>
    </row>
    <row r="32" spans="1:132" ht="15.75" customHeight="1">
      <c r="A32" s="130"/>
      <c r="B32" s="516"/>
      <c r="C32" s="119" t="s">
        <v>244</v>
      </c>
      <c r="D32" s="194">
        <v>4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T32" s="130"/>
      <c r="U32" s="130"/>
      <c r="DV32" s="2"/>
      <c r="DW32" s="2"/>
      <c r="DX32" s="2"/>
      <c r="DY32" s="2"/>
      <c r="DZ32" s="2"/>
      <c r="EA32" s="2"/>
      <c r="EB32" s="2"/>
    </row>
    <row r="33" spans="1:132" ht="15.75" customHeight="1">
      <c r="A33" s="130"/>
      <c r="B33" s="517"/>
      <c r="C33" s="367" t="s">
        <v>32</v>
      </c>
      <c r="D33" s="362">
        <f>SUM(D31:D32)</f>
        <v>4</v>
      </c>
      <c r="E33" s="130"/>
      <c r="F33" s="130"/>
      <c r="G33" s="130"/>
      <c r="H33" s="130"/>
      <c r="I33" s="130"/>
      <c r="J33" s="130"/>
      <c r="K33" s="130"/>
      <c r="L33" s="130"/>
      <c r="M33" s="131"/>
      <c r="N33" s="130"/>
      <c r="O33" s="130"/>
      <c r="P33" s="130"/>
      <c r="Q33" s="130"/>
      <c r="R33" s="130"/>
      <c r="T33" s="130"/>
      <c r="U33" s="130"/>
      <c r="DV33" s="2"/>
      <c r="DW33" s="2"/>
      <c r="DX33" s="2"/>
      <c r="DY33" s="2"/>
      <c r="DZ33" s="2"/>
      <c r="EA33" s="2"/>
      <c r="EB33" s="2"/>
    </row>
    <row r="34" spans="1:132" ht="15.75" customHeight="1">
      <c r="A34" s="130"/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T34" s="130"/>
      <c r="U34" s="130"/>
      <c r="DV34" s="2"/>
      <c r="DW34" s="2"/>
      <c r="DX34" s="2"/>
      <c r="DY34" s="2"/>
      <c r="DZ34" s="2"/>
      <c r="EA34" s="2"/>
      <c r="EB34" s="2"/>
    </row>
    <row r="35" spans="1:132" ht="15.75" customHeight="1">
      <c r="A35" s="130"/>
      <c r="B35" s="130"/>
      <c r="C35" s="132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T35" s="130"/>
      <c r="U35" s="130"/>
      <c r="DV35" s="2"/>
      <c r="DW35" s="2"/>
      <c r="DX35" s="2"/>
      <c r="DY35" s="2"/>
      <c r="DZ35" s="2"/>
      <c r="EA35" s="2"/>
      <c r="EB35" s="2"/>
    </row>
    <row r="36" spans="1:132" ht="15.75" customHeight="1">
      <c r="A36" s="130"/>
      <c r="B36" s="130"/>
      <c r="C36" s="132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T36" s="130"/>
      <c r="U36" s="130"/>
      <c r="DW36" s="2"/>
      <c r="DX36" s="2"/>
      <c r="DY36" s="2"/>
      <c r="DZ36" s="2"/>
      <c r="EA36" s="2"/>
      <c r="EB36" s="2"/>
    </row>
    <row r="37" spans="1:132" ht="15.75" customHeight="1">
      <c r="A37" s="130"/>
      <c r="B37" s="130"/>
      <c r="C37" s="132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T37" s="130"/>
      <c r="U37" s="130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</row>
    <row r="38" spans="1:132" ht="15.75" customHeight="1">
      <c r="A38" s="130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T38" s="130"/>
      <c r="U38" s="130"/>
      <c r="DS38" s="2"/>
      <c r="DT38" s="2"/>
      <c r="DU38" s="2"/>
      <c r="DV38" s="2"/>
      <c r="DW38" s="2"/>
      <c r="DX38" s="2"/>
      <c r="DY38" s="2"/>
      <c r="DZ38" s="2"/>
      <c r="EA38" s="2"/>
      <c r="EB38" s="2"/>
    </row>
    <row r="39" spans="1:132" ht="15.75" customHeight="1">
      <c r="A39" s="130"/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T39" s="130"/>
      <c r="U39" s="130"/>
      <c r="DS39" s="2"/>
      <c r="DT39" s="2"/>
      <c r="DU39" s="2"/>
      <c r="DV39" s="2"/>
      <c r="DW39" s="2"/>
      <c r="DX39" s="2"/>
      <c r="DY39" s="2"/>
      <c r="DZ39" s="2"/>
      <c r="EA39" s="2"/>
      <c r="EB39" s="2"/>
    </row>
    <row r="40" spans="1:132" ht="15.75" customHeight="1">
      <c r="A40" s="130"/>
      <c r="B40" s="130"/>
      <c r="C40" s="132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T40" s="130"/>
      <c r="U40" s="130"/>
      <c r="DS40" s="2"/>
      <c r="DT40" s="2"/>
      <c r="DU40" s="2"/>
      <c r="DV40" s="2"/>
      <c r="DW40" s="2"/>
      <c r="DX40" s="2"/>
      <c r="DY40" s="2"/>
      <c r="DZ40" s="2"/>
      <c r="EA40" s="2"/>
      <c r="EB40" s="2"/>
    </row>
    <row r="41" spans="1:132" ht="15.75" customHeight="1">
      <c r="A41" s="130"/>
      <c r="B41" s="130"/>
      <c r="C41" s="132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T41" s="130"/>
      <c r="U41" s="130"/>
      <c r="DT41" s="2"/>
      <c r="DU41" s="2"/>
      <c r="DV41" s="2"/>
      <c r="DW41" s="2"/>
      <c r="DX41" s="2"/>
      <c r="DY41" s="2"/>
      <c r="DZ41" s="2"/>
      <c r="EA41" s="2"/>
      <c r="EB41" s="2"/>
    </row>
    <row r="42" spans="1:132" ht="15.75" customHeight="1">
      <c r="A42" s="130"/>
      <c r="B42" s="130"/>
      <c r="C42" s="132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T42" s="130"/>
      <c r="U42" s="130"/>
      <c r="DT42" s="2"/>
      <c r="DU42" s="2"/>
      <c r="DV42" s="2"/>
      <c r="DW42" s="2"/>
      <c r="DX42" s="2"/>
      <c r="DY42" s="2"/>
      <c r="DZ42" s="2"/>
      <c r="EA42" s="2"/>
      <c r="EB42" s="2"/>
    </row>
    <row r="43" spans="1:132" ht="15.75" customHeight="1">
      <c r="A43" s="130"/>
      <c r="B43" s="130"/>
      <c r="C43" s="132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T43" s="130"/>
      <c r="U43" s="130"/>
      <c r="DT43" s="2"/>
      <c r="DU43" s="2"/>
      <c r="DV43" s="2"/>
      <c r="DW43" s="2"/>
      <c r="DX43" s="2"/>
      <c r="DY43" s="2"/>
      <c r="DZ43" s="2"/>
      <c r="EA43" s="2"/>
      <c r="EB43" s="2"/>
    </row>
    <row r="44" spans="1:132" ht="15.75" customHeight="1">
      <c r="A44" s="130"/>
      <c r="B44" s="130"/>
      <c r="C44" s="132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T44" s="130"/>
      <c r="U44" s="130"/>
      <c r="DT44" s="2"/>
      <c r="DU44" s="2"/>
      <c r="DV44" s="2"/>
      <c r="DW44" s="2"/>
      <c r="DX44" s="2"/>
      <c r="DY44" s="2"/>
      <c r="DZ44" s="2"/>
      <c r="EA44" s="2"/>
      <c r="EB44" s="2"/>
    </row>
    <row r="45" spans="1:132" ht="15.75" customHeight="1">
      <c r="A45" s="130"/>
      <c r="B45" s="130"/>
      <c r="C45" s="132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T45" s="130"/>
      <c r="U45" s="130"/>
      <c r="DT45" s="2"/>
      <c r="DU45" s="2"/>
      <c r="DV45" s="2"/>
      <c r="DW45" s="2"/>
      <c r="DX45" s="2"/>
      <c r="DY45" s="2"/>
      <c r="DZ45" s="2"/>
      <c r="EA45" s="2"/>
      <c r="EB45" s="2"/>
    </row>
    <row r="46" spans="1:132" ht="15.75" customHeight="1">
      <c r="A46" s="130"/>
      <c r="B46" s="130"/>
      <c r="C46" s="132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T46" s="130"/>
      <c r="U46" s="130"/>
      <c r="EA46" s="2"/>
      <c r="EB46" s="2"/>
    </row>
    <row r="47" spans="1:132" ht="15.75" customHeight="1">
      <c r="A47" s="130"/>
      <c r="B47" s="130"/>
      <c r="C47" s="132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T47" s="130"/>
      <c r="U47" s="130"/>
      <c r="EA47" s="2"/>
      <c r="EB47" s="2"/>
    </row>
    <row r="48" spans="1:132" ht="15.75" customHeight="1">
      <c r="A48" s="130"/>
      <c r="B48" s="130"/>
      <c r="C48" s="132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T48" s="130"/>
      <c r="U48" s="130"/>
      <c r="EA48" s="2"/>
      <c r="EB48" s="2"/>
    </row>
    <row r="49" spans="1:132" ht="15.75" customHeight="1">
      <c r="A49" s="130"/>
      <c r="B49" s="130"/>
      <c r="C49" s="132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T49" s="130"/>
      <c r="U49" s="130"/>
      <c r="EA49" s="2"/>
      <c r="EB49" s="2"/>
    </row>
    <row r="50" spans="1:132" ht="15.75" customHeight="1">
      <c r="A50" s="130"/>
      <c r="B50" s="130"/>
      <c r="C50" s="132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T50" s="130"/>
      <c r="U50" s="130"/>
      <c r="EA50" s="2"/>
      <c r="EB50" s="2"/>
    </row>
    <row r="51" spans="1:132" ht="15.75" customHeight="1">
      <c r="A51" s="130"/>
      <c r="B51" s="130"/>
      <c r="C51" s="132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T51" s="130"/>
      <c r="U51" s="130"/>
      <c r="EA51" s="2"/>
      <c r="EB51" s="2"/>
    </row>
    <row r="52" spans="1:132" ht="15.75" customHeight="1">
      <c r="A52" s="130"/>
      <c r="B52" s="130"/>
      <c r="C52" s="132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T52" s="130"/>
      <c r="U52" s="130"/>
      <c r="EA52" s="2"/>
      <c r="EB52" s="2"/>
    </row>
    <row r="53" spans="1:132" ht="15.75" customHeight="1">
      <c r="A53" s="130"/>
      <c r="B53" s="130"/>
      <c r="C53" s="132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T53" s="130"/>
      <c r="U53" s="130"/>
      <c r="EA53" s="2"/>
      <c r="EB53" s="2"/>
    </row>
    <row r="54" spans="1:132" ht="15.75" customHeight="1">
      <c r="A54" s="130"/>
      <c r="B54" s="130"/>
      <c r="C54" s="132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T54" s="130"/>
      <c r="U54" s="130"/>
      <c r="EA54" s="2"/>
      <c r="EB54" s="2"/>
    </row>
    <row r="55" spans="1:132" ht="15.75" customHeight="1">
      <c r="A55" s="130"/>
      <c r="B55" s="130"/>
      <c r="C55" s="132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T55" s="130"/>
      <c r="U55" s="130"/>
      <c r="EA55" s="2"/>
      <c r="EB55" s="2"/>
    </row>
    <row r="56" spans="1:132" ht="15.75" customHeight="1">
      <c r="A56" s="130"/>
      <c r="B56" s="130"/>
      <c r="C56" s="132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T56" s="130"/>
      <c r="U56" s="130"/>
      <c r="EA56" s="2"/>
      <c r="EB56" s="2"/>
    </row>
    <row r="57" spans="1:132" ht="15.75" customHeight="1">
      <c r="A57" s="130"/>
      <c r="B57" s="130"/>
      <c r="C57" s="132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T57" s="130"/>
      <c r="U57" s="130"/>
      <c r="EA57" s="2"/>
      <c r="EB57" s="2"/>
    </row>
    <row r="58" spans="1:132" ht="15.75" customHeight="1">
      <c r="A58" s="130"/>
      <c r="B58" s="130"/>
      <c r="C58" s="132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T58" s="130"/>
      <c r="U58" s="130"/>
      <c r="EA58" s="2"/>
      <c r="EB58" s="2"/>
    </row>
    <row r="59" spans="1:132" ht="15.75" customHeight="1">
      <c r="A59" s="130"/>
      <c r="B59" s="130"/>
      <c r="C59" s="132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T59" s="130"/>
      <c r="U59" s="130"/>
      <c r="EA59" s="2"/>
      <c r="EB59" s="2"/>
    </row>
    <row r="60" spans="1:132" ht="15.75" customHeight="1">
      <c r="A60" s="130"/>
      <c r="B60" s="130"/>
      <c r="C60" s="132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T60" s="130"/>
      <c r="U60" s="130"/>
      <c r="EA60" s="2"/>
      <c r="EB60" s="2"/>
    </row>
    <row r="61" spans="1:132" ht="15.75" customHeight="1">
      <c r="A61" s="130"/>
      <c r="B61" s="130"/>
      <c r="C61" s="132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T61" s="130"/>
      <c r="U61" s="130"/>
      <c r="EA61" s="2"/>
      <c r="EB61" s="2"/>
    </row>
    <row r="62" spans="1:132" ht="15.75" customHeight="1">
      <c r="A62" s="130"/>
      <c r="B62" s="130"/>
      <c r="C62" s="132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T62" s="130"/>
      <c r="U62" s="130"/>
      <c r="EA62" s="2"/>
      <c r="EB62" s="2"/>
    </row>
    <row r="63" spans="1:132" ht="15.75" customHeight="1">
      <c r="A63" s="130"/>
      <c r="B63" s="130"/>
      <c r="C63" s="132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T63" s="130"/>
      <c r="U63" s="130"/>
      <c r="EA63" s="2"/>
      <c r="EB63" s="2"/>
    </row>
    <row r="64" spans="1:132" ht="15.75" customHeight="1">
      <c r="A64" s="130"/>
      <c r="B64" s="130"/>
      <c r="C64" s="132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T64" s="130"/>
      <c r="U64" s="130"/>
      <c r="EA64" s="2"/>
      <c r="EB64" s="2"/>
    </row>
    <row r="65" spans="1:132" ht="15.75" customHeight="1">
      <c r="A65" s="130"/>
      <c r="B65" s="130"/>
      <c r="C65" s="132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T65" s="130"/>
      <c r="U65" s="130"/>
      <c r="EA65" s="2"/>
      <c r="EB65" s="2"/>
    </row>
    <row r="66" spans="1:132" ht="15.75" customHeight="1">
      <c r="A66" s="130"/>
      <c r="B66" s="130"/>
      <c r="C66" s="132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T66" s="130"/>
      <c r="U66" s="130"/>
      <c r="EA66" s="2"/>
      <c r="EB66" s="2"/>
    </row>
    <row r="67" spans="1:132" ht="15.75" customHeight="1">
      <c r="A67" s="130"/>
      <c r="B67" s="130"/>
      <c r="C67" s="132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T67" s="130"/>
      <c r="U67" s="130"/>
      <c r="EA67" s="2"/>
      <c r="EB67" s="2"/>
    </row>
    <row r="68" spans="1:132" ht="15.75" customHeight="1">
      <c r="A68" s="130"/>
      <c r="B68" s="130"/>
      <c r="C68" s="132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T68" s="130"/>
      <c r="U68" s="130"/>
      <c r="EA68" s="2"/>
      <c r="EB68" s="2"/>
    </row>
    <row r="69" spans="1:132" ht="15.75" customHeight="1">
      <c r="A69" s="130"/>
      <c r="B69" s="130"/>
      <c r="C69" s="132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T69" s="130"/>
      <c r="U69" s="130"/>
      <c r="EA69" s="2"/>
      <c r="EB69" s="2"/>
    </row>
    <row r="70" spans="1:132" ht="15.75" customHeight="1">
      <c r="A70" s="130"/>
      <c r="B70" s="130"/>
      <c r="C70" s="132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T70" s="130"/>
      <c r="U70" s="130"/>
      <c r="EA70" s="2"/>
      <c r="EB70" s="2"/>
    </row>
    <row r="71" spans="1:132" ht="15.75" customHeight="1">
      <c r="A71" s="130"/>
      <c r="B71" s="130"/>
      <c r="C71" s="132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T71" s="130"/>
      <c r="U71" s="130"/>
      <c r="EA71" s="2"/>
      <c r="EB71" s="2"/>
    </row>
    <row r="72" spans="1:132" ht="15.75" customHeight="1">
      <c r="A72" s="130"/>
      <c r="B72" s="130"/>
      <c r="C72" s="132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T72" s="130"/>
      <c r="U72" s="130"/>
      <c r="EA72" s="2"/>
      <c r="EB72" s="2"/>
    </row>
    <row r="73" spans="1:132" ht="15.75" customHeight="1">
      <c r="A73" s="130"/>
      <c r="B73" s="130"/>
      <c r="C73" s="132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T73" s="130"/>
      <c r="U73" s="130"/>
      <c r="EA73" s="2"/>
      <c r="EB73" s="2"/>
    </row>
    <row r="74" spans="1:132" ht="15.75" customHeight="1">
      <c r="A74" s="130"/>
      <c r="B74" s="130"/>
      <c r="C74" s="132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T74" s="130"/>
      <c r="U74" s="130"/>
      <c r="EA74" s="2"/>
      <c r="EB74" s="2"/>
    </row>
    <row r="75" spans="1:132" ht="15.75" customHeight="1">
      <c r="A75" s="130"/>
      <c r="B75" s="130"/>
      <c r="C75" s="132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T75" s="130"/>
      <c r="U75" s="130"/>
      <c r="EA75" s="2"/>
      <c r="EB75" s="2"/>
    </row>
    <row r="76" spans="1:132" ht="15.75" customHeight="1">
      <c r="A76" s="130"/>
      <c r="B76" s="130"/>
      <c r="C76" s="132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T76" s="130"/>
      <c r="U76" s="130"/>
      <c r="EA76" s="2"/>
      <c r="EB76" s="2"/>
    </row>
    <row r="77" spans="1:132" ht="15.75" customHeight="1">
      <c r="A77" s="130"/>
      <c r="B77" s="130"/>
      <c r="C77" s="132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T77" s="130"/>
      <c r="U77" s="130"/>
      <c r="EA77" s="2"/>
      <c r="EB77" s="2"/>
    </row>
    <row r="78" spans="1:132" ht="15.75" customHeight="1">
      <c r="A78" s="130"/>
      <c r="B78" s="130"/>
      <c r="C78" s="132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T78" s="130"/>
      <c r="U78" s="130"/>
      <c r="EA78" s="2"/>
      <c r="EB78" s="2"/>
    </row>
    <row r="79" spans="1:132" ht="15.75" customHeight="1">
      <c r="A79" s="130"/>
      <c r="B79" s="130"/>
      <c r="C79" s="132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T79" s="130"/>
      <c r="U79" s="130"/>
      <c r="EA79" s="2"/>
      <c r="EB79" s="2"/>
    </row>
    <row r="80" spans="1:132" ht="15.75" customHeight="1">
      <c r="A80" s="130"/>
      <c r="B80" s="130"/>
      <c r="C80" s="132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T80" s="130"/>
      <c r="U80" s="130"/>
      <c r="EA80" s="2"/>
      <c r="EB80" s="2"/>
    </row>
    <row r="81" spans="1:132" ht="15.75" customHeight="1">
      <c r="A81" s="130"/>
      <c r="B81" s="130"/>
      <c r="C81" s="132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T81" s="130"/>
      <c r="U81" s="130"/>
      <c r="EA81" s="2"/>
      <c r="EB81" s="2"/>
    </row>
    <row r="82" spans="1:132" ht="15.75" customHeight="1">
      <c r="A82" s="130"/>
      <c r="B82" s="130"/>
      <c r="C82" s="132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T82" s="130"/>
      <c r="U82" s="130"/>
      <c r="EA82" s="2"/>
      <c r="EB82" s="2"/>
    </row>
    <row r="83" spans="1:132" ht="15.75" customHeight="1">
      <c r="A83" s="130"/>
      <c r="B83" s="130"/>
      <c r="C83" s="132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T83" s="130"/>
      <c r="U83" s="130"/>
      <c r="EA83" s="2"/>
      <c r="EB83" s="2"/>
    </row>
    <row r="84" spans="1:132" ht="15.75" customHeight="1">
      <c r="A84" s="130"/>
      <c r="B84" s="130"/>
      <c r="C84" s="132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T84" s="130"/>
      <c r="U84" s="130"/>
      <c r="EA84" s="2"/>
      <c r="EB84" s="2"/>
    </row>
    <row r="85" spans="1:132" ht="15.75" customHeight="1">
      <c r="A85" s="130"/>
      <c r="B85" s="130"/>
      <c r="C85" s="132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T85" s="130"/>
      <c r="U85" s="130"/>
      <c r="EA85" s="2"/>
      <c r="EB85" s="2"/>
    </row>
    <row r="86" spans="1:132" ht="15.75" customHeight="1">
      <c r="A86" s="130"/>
      <c r="B86" s="130"/>
      <c r="C86" s="132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T86" s="130"/>
      <c r="U86" s="130"/>
      <c r="EA86" s="2"/>
      <c r="EB86" s="2"/>
    </row>
    <row r="87" spans="1:132" ht="15.75" customHeight="1">
      <c r="A87" s="130"/>
      <c r="B87" s="130"/>
      <c r="C87" s="132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T87" s="130"/>
      <c r="U87" s="130"/>
      <c r="EA87" s="2"/>
      <c r="EB87" s="2"/>
    </row>
    <row r="88" spans="1:132" ht="15.75" customHeight="1">
      <c r="A88" s="130"/>
      <c r="B88" s="130"/>
      <c r="C88" s="132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T88" s="130"/>
      <c r="U88" s="130"/>
      <c r="EA88" s="2"/>
      <c r="EB88" s="2"/>
    </row>
    <row r="89" spans="1:132" ht="15.75" customHeight="1">
      <c r="A89" s="130"/>
      <c r="B89" s="130"/>
      <c r="C89" s="132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T89" s="130"/>
      <c r="U89" s="130"/>
      <c r="EA89" s="2"/>
      <c r="EB89" s="2"/>
    </row>
    <row r="90" spans="1:132" ht="15.75" customHeight="1">
      <c r="A90" s="130"/>
      <c r="B90" s="130"/>
      <c r="C90" s="132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T90" s="130"/>
      <c r="U90" s="130"/>
      <c r="EA90" s="2"/>
      <c r="EB90" s="2"/>
    </row>
    <row r="91" spans="1:132" ht="15.75" customHeight="1">
      <c r="A91" s="130"/>
      <c r="B91" s="130"/>
      <c r="C91" s="132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T91" s="130"/>
      <c r="U91" s="130"/>
      <c r="EA91" s="2"/>
      <c r="EB91" s="2"/>
    </row>
    <row r="92" spans="1:132" ht="15.75" customHeight="1">
      <c r="A92" s="130"/>
      <c r="B92" s="130"/>
      <c r="C92" s="132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T92" s="130"/>
      <c r="U92" s="130"/>
      <c r="EA92" s="2"/>
      <c r="EB92" s="2"/>
    </row>
    <row r="93" spans="1:132" ht="15.75" customHeight="1">
      <c r="A93" s="130"/>
      <c r="B93" s="130"/>
      <c r="C93" s="132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T93" s="130"/>
      <c r="U93" s="130"/>
      <c r="EA93" s="2"/>
      <c r="EB93" s="2"/>
    </row>
    <row r="94" spans="1:132" ht="15.75" customHeight="1">
      <c r="A94" s="130"/>
      <c r="B94" s="130"/>
      <c r="C94" s="132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T94" s="130"/>
      <c r="U94" s="130"/>
      <c r="EA94" s="2"/>
      <c r="EB94" s="2"/>
    </row>
    <row r="95" spans="1:132" ht="15.75" customHeight="1">
      <c r="A95" s="130"/>
      <c r="B95" s="130"/>
      <c r="C95" s="132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T95" s="130"/>
      <c r="U95" s="130"/>
      <c r="EA95" s="2"/>
      <c r="EB95" s="2"/>
    </row>
    <row r="96" spans="1:132" ht="15.75" customHeight="1">
      <c r="A96" s="130"/>
      <c r="B96" s="130"/>
      <c r="C96" s="132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T96" s="130"/>
      <c r="U96" s="130"/>
      <c r="EA96" s="2"/>
      <c r="EB96" s="2"/>
    </row>
    <row r="97" spans="1:132" ht="15.75" customHeight="1">
      <c r="A97" s="130"/>
      <c r="B97" s="130"/>
      <c r="C97" s="132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T97" s="130"/>
      <c r="U97" s="130"/>
      <c r="EA97" s="2"/>
      <c r="EB97" s="2"/>
    </row>
    <row r="98" spans="1:132" ht="15.75" customHeight="1">
      <c r="A98" s="130"/>
      <c r="B98" s="130"/>
      <c r="C98" s="132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T98" s="130"/>
      <c r="U98" s="130"/>
      <c r="EA98" s="2"/>
      <c r="EB98" s="2"/>
    </row>
    <row r="99" spans="1:132" ht="15.75" customHeight="1">
      <c r="A99" s="130"/>
      <c r="B99" s="130"/>
      <c r="C99" s="132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T99" s="130"/>
      <c r="U99" s="130"/>
      <c r="EA99" s="2"/>
      <c r="EB99" s="2"/>
    </row>
    <row r="100" spans="1:132" ht="15.75" customHeight="1">
      <c r="A100" s="130"/>
      <c r="B100" s="130"/>
      <c r="C100" s="132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T100" s="130"/>
      <c r="U100" s="130"/>
      <c r="EA100" s="2"/>
      <c r="EB100" s="2"/>
    </row>
    <row r="101" spans="1:132" ht="15.75" customHeight="1">
      <c r="A101" s="130"/>
      <c r="B101" s="130"/>
      <c r="C101" s="132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T101" s="130"/>
      <c r="U101" s="130"/>
      <c r="EA101" s="2"/>
      <c r="EB101" s="2"/>
    </row>
    <row r="102" spans="1:132" ht="15.75" customHeight="1">
      <c r="A102" s="130"/>
      <c r="B102" s="130"/>
      <c r="C102" s="132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T102" s="130"/>
      <c r="U102" s="130"/>
      <c r="EA102" s="2"/>
      <c r="EB102" s="2"/>
    </row>
    <row r="103" spans="1:132" ht="15.75" customHeight="1">
      <c r="A103" s="130"/>
      <c r="B103" s="130"/>
      <c r="C103" s="132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T103" s="130"/>
      <c r="U103" s="130"/>
      <c r="EA103" s="2"/>
      <c r="EB103" s="2"/>
    </row>
    <row r="104" spans="1:132" ht="15.75" customHeight="1">
      <c r="A104" s="130"/>
      <c r="B104" s="130"/>
      <c r="C104" s="132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T104" s="130"/>
      <c r="U104" s="130"/>
      <c r="EA104" s="2"/>
      <c r="EB104" s="2"/>
    </row>
    <row r="105" spans="1:132" ht="15.75" customHeight="1">
      <c r="A105" s="130"/>
      <c r="B105" s="130"/>
      <c r="C105" s="132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T105" s="130"/>
      <c r="U105" s="130"/>
      <c r="EA105" s="2"/>
      <c r="EB105" s="2"/>
    </row>
    <row r="106" spans="1:132" ht="15.75" customHeight="1">
      <c r="A106" s="130"/>
      <c r="B106" s="130"/>
      <c r="C106" s="132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T106" s="130"/>
      <c r="U106" s="130"/>
      <c r="EA106" s="2"/>
      <c r="EB106" s="2"/>
    </row>
    <row r="107" spans="1:132" ht="15.75" customHeight="1">
      <c r="A107" s="130"/>
      <c r="B107" s="130"/>
      <c r="C107" s="132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T107" s="130"/>
      <c r="U107" s="130"/>
      <c r="EA107" s="2"/>
      <c r="EB107" s="2"/>
    </row>
    <row r="108" spans="1:132" ht="15.75" customHeight="1">
      <c r="A108" s="130"/>
      <c r="B108" s="130"/>
      <c r="C108" s="132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T108" s="130"/>
      <c r="U108" s="130"/>
      <c r="EA108" s="2"/>
      <c r="EB108" s="2"/>
    </row>
    <row r="109" spans="1:132" ht="15.75" customHeight="1">
      <c r="A109" s="130"/>
      <c r="B109" s="130"/>
      <c r="C109" s="132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T109" s="130"/>
      <c r="U109" s="130"/>
      <c r="EA109" s="2"/>
      <c r="EB109" s="2"/>
    </row>
    <row r="110" spans="1:132" ht="15.75" customHeight="1">
      <c r="A110" s="130"/>
      <c r="B110" s="130"/>
      <c r="C110" s="132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T110" s="130"/>
      <c r="U110" s="130"/>
      <c r="EA110" s="2"/>
      <c r="EB110" s="2"/>
    </row>
    <row r="111" spans="1:132" ht="15.75" customHeight="1">
      <c r="A111" s="130"/>
      <c r="B111" s="130"/>
      <c r="C111" s="132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T111" s="130"/>
      <c r="U111" s="130"/>
      <c r="EA111" s="2"/>
      <c r="EB111" s="2"/>
    </row>
    <row r="112" spans="1:132" ht="15.75" customHeight="1">
      <c r="A112" s="130"/>
      <c r="B112" s="130"/>
      <c r="C112" s="132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T112" s="130"/>
      <c r="U112" s="130"/>
      <c r="EA112" s="2"/>
      <c r="EB112" s="2"/>
    </row>
    <row r="113" spans="1:132" ht="15.75" customHeight="1">
      <c r="A113" s="130"/>
      <c r="B113" s="130"/>
      <c r="C113" s="132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T113" s="130"/>
      <c r="U113" s="130"/>
      <c r="EA113" s="2"/>
      <c r="EB113" s="2"/>
    </row>
    <row r="114" spans="1:132" ht="15.75" customHeight="1">
      <c r="A114" s="130"/>
      <c r="B114" s="130"/>
      <c r="C114" s="132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T114" s="130"/>
      <c r="U114" s="130"/>
      <c r="EA114" s="2"/>
      <c r="EB114" s="2"/>
    </row>
    <row r="115" spans="1:132" ht="15.75" customHeight="1">
      <c r="A115" s="130"/>
      <c r="B115" s="130"/>
      <c r="C115" s="132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T115" s="130"/>
      <c r="U115" s="130"/>
      <c r="EA115" s="2"/>
      <c r="EB115" s="2"/>
    </row>
    <row r="116" spans="1:132" ht="15.75" customHeight="1">
      <c r="A116" s="130"/>
      <c r="B116" s="130"/>
      <c r="C116" s="132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T116" s="130"/>
      <c r="U116" s="130"/>
      <c r="EA116" s="2"/>
      <c r="EB116" s="2"/>
    </row>
    <row r="117" spans="1:132" ht="15.75" customHeight="1">
      <c r="A117" s="130"/>
      <c r="B117" s="130"/>
      <c r="C117" s="132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T117" s="130"/>
      <c r="U117" s="130"/>
    </row>
    <row r="118" spans="1:132" ht="15.75" customHeight="1">
      <c r="A118" s="130"/>
      <c r="B118" s="130"/>
      <c r="C118" s="132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T118" s="130"/>
      <c r="U118" s="130"/>
    </row>
    <row r="119" spans="1:132" ht="15.75" customHeight="1">
      <c r="A119" s="130"/>
      <c r="B119" s="130"/>
      <c r="C119" s="132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T119" s="130"/>
      <c r="U119" s="130"/>
    </row>
    <row r="120" spans="1:132" ht="15.75" customHeight="1">
      <c r="A120" s="130"/>
      <c r="B120" s="130"/>
      <c r="C120" s="132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T120" s="130"/>
      <c r="U120" s="130"/>
    </row>
    <row r="121" spans="1:132" ht="15.75" customHeight="1">
      <c r="A121" s="130"/>
      <c r="B121" s="130"/>
      <c r="C121" s="132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T121" s="130"/>
      <c r="U121" s="130"/>
    </row>
    <row r="122" spans="1:132" ht="15.75" customHeight="1">
      <c r="A122" s="130"/>
      <c r="B122" s="130"/>
      <c r="C122" s="132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T122" s="130"/>
      <c r="U122" s="130"/>
    </row>
    <row r="123" spans="1:132" ht="15.75" customHeight="1">
      <c r="A123" s="130"/>
      <c r="B123" s="130"/>
      <c r="C123" s="132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T123" s="130"/>
      <c r="U123" s="130"/>
    </row>
    <row r="124" spans="1:132" ht="15.75" customHeight="1">
      <c r="A124" s="130"/>
      <c r="B124" s="130"/>
      <c r="C124" s="132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T124" s="130"/>
      <c r="U124" s="130"/>
    </row>
    <row r="125" spans="1:132" ht="15.75" customHeight="1">
      <c r="A125" s="130"/>
      <c r="B125" s="130"/>
      <c r="C125" s="132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T125" s="130"/>
      <c r="U125" s="130"/>
    </row>
    <row r="126" spans="1:132" ht="15.75" customHeight="1">
      <c r="A126" s="130"/>
      <c r="B126" s="130"/>
      <c r="C126" s="132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T126" s="130"/>
      <c r="U126" s="130"/>
    </row>
    <row r="127" spans="1:132" ht="15.75" customHeight="1">
      <c r="A127" s="130"/>
      <c r="B127" s="130"/>
      <c r="C127" s="132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T127" s="130"/>
      <c r="U127" s="130"/>
    </row>
    <row r="128" spans="1:132" ht="15.75" customHeight="1">
      <c r="A128" s="130"/>
      <c r="B128" s="130"/>
      <c r="C128" s="132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T128" s="130"/>
      <c r="U128" s="130"/>
    </row>
    <row r="129" spans="1:21" ht="15.75" customHeight="1">
      <c r="A129" s="130"/>
      <c r="B129" s="130"/>
      <c r="C129" s="132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T129" s="130"/>
      <c r="U129" s="130"/>
    </row>
    <row r="130" spans="1:21" ht="15.75" customHeight="1">
      <c r="A130" s="130"/>
      <c r="B130" s="130"/>
      <c r="C130" s="132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T130" s="130"/>
      <c r="U130" s="130"/>
    </row>
    <row r="131" spans="1:21" ht="15.75" customHeight="1">
      <c r="A131" s="130"/>
      <c r="B131" s="130"/>
      <c r="C131" s="132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T131" s="130"/>
      <c r="U131" s="130"/>
    </row>
    <row r="132" spans="1:21" ht="15.75" customHeight="1">
      <c r="A132" s="130"/>
      <c r="B132" s="130"/>
      <c r="C132" s="132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T132" s="130"/>
      <c r="U132" s="130"/>
    </row>
    <row r="133" spans="1:21" ht="15.75" customHeight="1">
      <c r="A133" s="130"/>
      <c r="B133" s="130"/>
      <c r="C133" s="132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T133" s="130"/>
      <c r="U133" s="130"/>
    </row>
    <row r="134" spans="1:21" ht="15.75" customHeight="1">
      <c r="A134" s="130"/>
      <c r="B134" s="130"/>
      <c r="C134" s="132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T134" s="130"/>
      <c r="U134" s="130"/>
    </row>
    <row r="135" spans="1:21" ht="15.75" customHeight="1">
      <c r="A135" s="130"/>
      <c r="B135" s="130"/>
      <c r="C135" s="132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T135" s="130"/>
      <c r="U135" s="130"/>
    </row>
    <row r="136" spans="1:21" ht="15.75" customHeight="1">
      <c r="A136" s="130"/>
      <c r="B136" s="130"/>
      <c r="C136" s="132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T136" s="130"/>
      <c r="U136" s="130"/>
    </row>
    <row r="137" spans="1:21" ht="15.75" customHeight="1">
      <c r="A137" s="130"/>
      <c r="B137" s="130"/>
      <c r="C137" s="132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T137" s="130"/>
      <c r="U137" s="130"/>
    </row>
    <row r="138" spans="1:21" ht="15.75" customHeight="1">
      <c r="A138" s="130"/>
      <c r="B138" s="130"/>
      <c r="C138" s="132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T138" s="130"/>
      <c r="U138" s="130"/>
    </row>
    <row r="139" spans="1:21" ht="15.75" customHeight="1">
      <c r="A139" s="130"/>
      <c r="B139" s="130"/>
      <c r="C139" s="132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T139" s="130"/>
      <c r="U139" s="130"/>
    </row>
    <row r="140" spans="1:21" ht="15.75" customHeight="1">
      <c r="A140" s="130"/>
      <c r="B140" s="130"/>
      <c r="C140" s="132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T140" s="130"/>
      <c r="U140" s="130"/>
    </row>
    <row r="141" spans="1:21" ht="15.75" customHeight="1">
      <c r="A141" s="130"/>
      <c r="B141" s="130"/>
      <c r="C141" s="132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T141" s="130"/>
      <c r="U141" s="130"/>
    </row>
    <row r="142" spans="1:21" ht="15.75" customHeight="1">
      <c r="A142" s="130"/>
      <c r="B142" s="130"/>
      <c r="C142" s="132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T142" s="130"/>
      <c r="U142" s="130"/>
    </row>
    <row r="143" spans="1:21" ht="15.75" customHeight="1">
      <c r="A143" s="130"/>
      <c r="B143" s="130"/>
      <c r="C143" s="132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T143" s="130"/>
      <c r="U143" s="130"/>
    </row>
    <row r="144" spans="1:21" ht="15.75" customHeight="1">
      <c r="A144" s="130"/>
      <c r="B144" s="130"/>
      <c r="C144" s="132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T144" s="130"/>
      <c r="U144" s="130"/>
    </row>
    <row r="145" spans="1:28" ht="15.75" customHeight="1">
      <c r="A145" s="130"/>
      <c r="B145" s="130"/>
      <c r="C145" s="132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T145" s="130"/>
      <c r="U145" s="130"/>
    </row>
    <row r="146" spans="1:28" ht="15.75" customHeight="1">
      <c r="A146" s="130"/>
      <c r="B146" s="130"/>
      <c r="C146" s="132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T146" s="130"/>
      <c r="U146" s="130"/>
    </row>
    <row r="147" spans="1:28" ht="15.75" customHeight="1">
      <c r="A147" s="130"/>
      <c r="B147" s="130"/>
      <c r="C147" s="132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T147" s="130"/>
      <c r="U147" s="130"/>
    </row>
    <row r="148" spans="1:28" ht="15.75" customHeight="1">
      <c r="A148" s="130"/>
      <c r="B148" s="130"/>
      <c r="C148" s="132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T148" s="130"/>
      <c r="U148" s="130"/>
    </row>
    <row r="149" spans="1:28" ht="15.75" customHeight="1">
      <c r="A149" s="130"/>
      <c r="B149" s="130"/>
      <c r="C149" s="132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T149" s="130"/>
      <c r="U149" s="130"/>
    </row>
    <row r="150" spans="1:28" ht="15.75" customHeight="1">
      <c r="A150" s="130"/>
      <c r="B150" s="130"/>
      <c r="C150" s="132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T150" s="130"/>
      <c r="U150" s="130"/>
    </row>
    <row r="151" spans="1:28" ht="15.75" customHeight="1">
      <c r="A151" s="130"/>
      <c r="B151" s="130"/>
      <c r="C151" s="132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T151" s="130"/>
      <c r="U151" s="130"/>
    </row>
    <row r="152" spans="1:28" ht="15.75" customHeight="1">
      <c r="A152" s="130"/>
      <c r="B152" s="130"/>
      <c r="C152" s="132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T152" s="130"/>
      <c r="U152" s="130"/>
    </row>
    <row r="153" spans="1:28" ht="15.75" customHeight="1">
      <c r="A153" s="130"/>
      <c r="B153" s="130"/>
      <c r="C153" s="132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T153" s="130"/>
      <c r="U153" s="130"/>
    </row>
    <row r="154" spans="1:28" ht="15.75" customHeight="1">
      <c r="A154" s="130"/>
      <c r="B154" s="130"/>
      <c r="C154" s="132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T154" s="130"/>
      <c r="U154" s="130"/>
    </row>
    <row r="155" spans="1:28" ht="15.75" customHeight="1">
      <c r="A155" s="130"/>
      <c r="B155" s="130"/>
      <c r="C155" s="132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T155" s="130"/>
      <c r="U155" s="130"/>
    </row>
    <row r="156" spans="1:28" ht="15.75" customHeight="1">
      <c r="A156" s="130"/>
      <c r="B156" s="130"/>
      <c r="C156" s="132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T156" s="130"/>
      <c r="U156" s="130"/>
    </row>
    <row r="157" spans="1:28" ht="15.75" customHeight="1">
      <c r="A157" s="130"/>
      <c r="B157" s="130"/>
      <c r="C157" s="132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T157" s="130"/>
      <c r="U157" s="130"/>
    </row>
    <row r="158" spans="1:28" ht="15.75" customHeight="1">
      <c r="A158" s="130"/>
      <c r="B158" s="130"/>
      <c r="C158" s="132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T158" s="130"/>
      <c r="U158" s="130"/>
    </row>
    <row r="159" spans="1:28" ht="15.75" customHeight="1">
      <c r="A159" s="130"/>
      <c r="B159" s="130"/>
      <c r="C159" s="132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T159" s="130"/>
      <c r="U159" s="130"/>
    </row>
    <row r="160" spans="1:28" ht="15.75" customHeight="1">
      <c r="A160" s="130"/>
      <c r="B160" s="130"/>
      <c r="C160" s="132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T160" s="130"/>
      <c r="U160" s="130"/>
      <c r="AB160" s="130" t="s">
        <v>47</v>
      </c>
    </row>
    <row r="161" spans="1:21" ht="15.75" customHeight="1">
      <c r="A161" s="130"/>
      <c r="B161" s="130"/>
      <c r="C161" s="132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T161" s="130"/>
      <c r="U161" s="130"/>
    </row>
    <row r="162" spans="1:21" ht="15.75" customHeight="1">
      <c r="A162" s="130"/>
      <c r="B162" s="130"/>
      <c r="C162" s="132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T162" s="130"/>
      <c r="U162" s="130"/>
    </row>
    <row r="163" spans="1:21" ht="15.75" customHeight="1">
      <c r="A163" s="130"/>
      <c r="B163" s="130"/>
      <c r="C163" s="132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T163" s="130"/>
      <c r="U163" s="130"/>
    </row>
    <row r="164" spans="1:21" ht="15.75" customHeight="1">
      <c r="A164" s="130"/>
      <c r="B164" s="130"/>
      <c r="C164" s="132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T164" s="130"/>
      <c r="U164" s="130"/>
    </row>
    <row r="165" spans="1:21" ht="15.75" customHeight="1">
      <c r="A165" s="130"/>
      <c r="B165" s="130"/>
      <c r="C165" s="132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T165" s="130"/>
      <c r="U165" s="130"/>
    </row>
    <row r="166" spans="1:21" ht="15.75" customHeight="1">
      <c r="A166" s="130"/>
      <c r="B166" s="130"/>
      <c r="C166" s="132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T166" s="130"/>
      <c r="U166" s="130"/>
    </row>
    <row r="167" spans="1:21" ht="15.75" customHeight="1">
      <c r="A167" s="130"/>
      <c r="B167" s="130"/>
      <c r="C167" s="132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T167" s="130"/>
      <c r="U167" s="130"/>
    </row>
    <row r="168" spans="1:21" ht="15.75" customHeight="1">
      <c r="A168" s="130"/>
      <c r="B168" s="130"/>
      <c r="C168" s="132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T168" s="130"/>
      <c r="U168" s="130"/>
    </row>
    <row r="169" spans="1:21" ht="15.75" customHeight="1">
      <c r="A169" s="130"/>
      <c r="B169" s="130"/>
      <c r="C169" s="132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T169" s="130"/>
      <c r="U169" s="130"/>
    </row>
    <row r="170" spans="1:21" ht="15.75" customHeight="1">
      <c r="A170" s="130"/>
      <c r="B170" s="130"/>
      <c r="C170" s="132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T170" s="130"/>
      <c r="U170" s="130"/>
    </row>
    <row r="171" spans="1:21" ht="15.75" customHeight="1">
      <c r="A171" s="130"/>
      <c r="B171" s="130"/>
      <c r="C171" s="132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T171" s="130"/>
      <c r="U171" s="130"/>
    </row>
    <row r="172" spans="1:21" ht="15.75" customHeight="1">
      <c r="A172" s="130"/>
      <c r="B172" s="130"/>
      <c r="C172" s="132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T172" s="130"/>
      <c r="U172" s="130"/>
    </row>
    <row r="173" spans="1:21" ht="15.75" customHeight="1">
      <c r="A173" s="130"/>
      <c r="B173" s="130"/>
      <c r="C173" s="132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T173" s="130"/>
      <c r="U173" s="130"/>
    </row>
    <row r="174" spans="1:21" ht="15.75" customHeight="1">
      <c r="A174" s="130"/>
      <c r="B174" s="130"/>
      <c r="C174" s="132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T174" s="130"/>
      <c r="U174" s="130"/>
    </row>
    <row r="175" spans="1:21" ht="15.75" customHeight="1">
      <c r="A175" s="130"/>
      <c r="B175" s="130"/>
      <c r="C175" s="132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T175" s="130"/>
      <c r="U175" s="130"/>
    </row>
    <row r="176" spans="1:21" ht="15.75" customHeight="1">
      <c r="A176" s="130"/>
      <c r="B176" s="130"/>
      <c r="C176" s="132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T176" s="130"/>
      <c r="U176" s="130"/>
    </row>
    <row r="177" spans="1:21" ht="15.75" customHeight="1">
      <c r="A177" s="130"/>
      <c r="B177" s="130"/>
      <c r="C177" s="132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T177" s="130"/>
      <c r="U177" s="130"/>
    </row>
    <row r="178" spans="1:21" ht="15.75" customHeight="1">
      <c r="A178" s="130"/>
      <c r="B178" s="130"/>
      <c r="C178" s="132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T178" s="130"/>
      <c r="U178" s="130"/>
    </row>
    <row r="179" spans="1:21" ht="15.75" customHeight="1">
      <c r="A179" s="130"/>
      <c r="B179" s="130"/>
      <c r="C179" s="132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T179" s="130"/>
      <c r="U179" s="130"/>
    </row>
    <row r="180" spans="1:21" ht="15.75" customHeight="1">
      <c r="A180" s="130"/>
      <c r="B180" s="130"/>
      <c r="C180" s="132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T180" s="130"/>
      <c r="U180" s="130"/>
    </row>
    <row r="181" spans="1:21" ht="15.75" customHeight="1">
      <c r="A181" s="130"/>
      <c r="B181" s="130"/>
      <c r="C181" s="132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T181" s="130"/>
      <c r="U181" s="130"/>
    </row>
    <row r="182" spans="1:21" ht="15.75" customHeight="1">
      <c r="A182" s="130"/>
      <c r="B182" s="130"/>
      <c r="C182" s="132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T182" s="130"/>
      <c r="U182" s="130"/>
    </row>
    <row r="183" spans="1:21" ht="15.75" customHeight="1">
      <c r="A183" s="130"/>
      <c r="B183" s="130"/>
      <c r="C183" s="132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T183" s="130"/>
      <c r="U183" s="130"/>
    </row>
    <row r="184" spans="1:21" ht="15.75" customHeight="1">
      <c r="A184" s="130"/>
      <c r="B184" s="130"/>
      <c r="C184" s="132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T184" s="130"/>
      <c r="U184" s="130"/>
    </row>
    <row r="185" spans="1:21" ht="15.75" customHeight="1">
      <c r="A185" s="130"/>
      <c r="B185" s="130"/>
      <c r="C185" s="132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T185" s="130"/>
      <c r="U185" s="130"/>
    </row>
    <row r="186" spans="1:21" ht="15.75" customHeight="1">
      <c r="A186" s="130"/>
      <c r="B186" s="130"/>
      <c r="C186" s="132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T186" s="130"/>
      <c r="U186" s="130"/>
    </row>
    <row r="187" spans="1:21" ht="15.75" customHeight="1">
      <c r="A187" s="130"/>
      <c r="B187" s="130"/>
      <c r="C187" s="132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T187" s="130"/>
      <c r="U187" s="130"/>
    </row>
    <row r="188" spans="1:21" ht="15.75" customHeight="1">
      <c r="A188" s="130"/>
      <c r="B188" s="130"/>
      <c r="C188" s="132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T188" s="130"/>
      <c r="U188" s="130"/>
    </row>
    <row r="189" spans="1:21" ht="15.75" customHeight="1">
      <c r="A189" s="130"/>
      <c r="B189" s="130"/>
      <c r="C189" s="132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T189" s="130"/>
      <c r="U189" s="130"/>
    </row>
    <row r="190" spans="1:21" ht="15.75" customHeight="1">
      <c r="A190" s="130"/>
      <c r="B190" s="130"/>
      <c r="C190" s="132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T190" s="130"/>
      <c r="U190" s="130"/>
    </row>
    <row r="191" spans="1:21" ht="15.75" customHeight="1">
      <c r="A191" s="130"/>
      <c r="B191" s="130"/>
      <c r="C191" s="132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T191" s="130"/>
      <c r="U191" s="130"/>
    </row>
    <row r="192" spans="1:21" ht="15.75" customHeight="1">
      <c r="A192" s="130"/>
      <c r="B192" s="130"/>
      <c r="C192" s="132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T192" s="130"/>
      <c r="U192" s="130"/>
    </row>
    <row r="193" spans="1:21" ht="15.75" customHeight="1">
      <c r="A193" s="130"/>
      <c r="B193" s="130"/>
      <c r="C193" s="132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T193" s="130"/>
      <c r="U193" s="130"/>
    </row>
    <row r="194" spans="1:21" ht="15.75" customHeight="1">
      <c r="A194" s="130"/>
      <c r="B194" s="130"/>
      <c r="C194" s="132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T194" s="130"/>
      <c r="U194" s="130"/>
    </row>
    <row r="195" spans="1:21" ht="15.75" customHeight="1">
      <c r="A195" s="130"/>
      <c r="B195" s="130"/>
      <c r="C195" s="132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T195" s="130"/>
      <c r="U195" s="130"/>
    </row>
    <row r="196" spans="1:21" ht="15.75" customHeight="1">
      <c r="A196" s="130"/>
      <c r="B196" s="130"/>
      <c r="C196" s="132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T196" s="130"/>
      <c r="U196" s="130"/>
    </row>
    <row r="197" spans="1:21" ht="15.75" customHeight="1">
      <c r="A197" s="130"/>
      <c r="B197" s="130"/>
      <c r="C197" s="132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T197" s="130"/>
      <c r="U197" s="130"/>
    </row>
    <row r="198" spans="1:21" ht="15.75" customHeight="1">
      <c r="A198" s="130"/>
      <c r="B198" s="130"/>
      <c r="C198" s="132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T198" s="130"/>
      <c r="U198" s="130"/>
    </row>
    <row r="199" spans="1:21" ht="15.75" customHeight="1">
      <c r="A199" s="130"/>
      <c r="B199" s="130"/>
      <c r="C199" s="132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T199" s="130"/>
      <c r="U199" s="130"/>
    </row>
    <row r="200" spans="1:21" ht="15.75" customHeight="1">
      <c r="A200" s="130"/>
      <c r="B200" s="130"/>
      <c r="C200" s="132"/>
      <c r="D200" s="130"/>
      <c r="E200" s="95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T200" s="130"/>
      <c r="U200" s="130"/>
    </row>
    <row r="201" spans="1:21" ht="15.75" customHeight="1">
      <c r="A201" s="130"/>
      <c r="B201" s="130"/>
      <c r="C201" s="132"/>
      <c r="D201" s="130"/>
      <c r="E201" s="95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T201" s="130"/>
      <c r="U201" s="130"/>
    </row>
    <row r="202" spans="1:21" ht="15.75" customHeight="1">
      <c r="A202" s="130"/>
      <c r="B202" s="130"/>
      <c r="C202" s="132"/>
      <c r="D202" s="130"/>
      <c r="E202" s="95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T202" s="130"/>
      <c r="U202" s="130"/>
    </row>
    <row r="203" spans="1:21" ht="15.75" customHeight="1">
      <c r="A203" s="130"/>
      <c r="B203" s="130"/>
      <c r="C203" s="132"/>
      <c r="D203" s="130"/>
      <c r="E203" s="95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T203" s="130"/>
      <c r="U203" s="130"/>
    </row>
    <row r="204" spans="1:21" ht="15.75" customHeight="1">
      <c r="A204" s="130"/>
      <c r="B204" s="130"/>
      <c r="C204" s="132"/>
      <c r="D204" s="130"/>
      <c r="E204" s="95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T204" s="130"/>
      <c r="U204" s="130"/>
    </row>
    <row r="205" spans="1:21" ht="15.75" customHeight="1">
      <c r="A205" s="130"/>
      <c r="B205" s="130"/>
      <c r="C205" s="132"/>
      <c r="D205" s="130"/>
      <c r="E205" s="95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T205" s="130"/>
      <c r="U205" s="130"/>
    </row>
    <row r="206" spans="1:21" ht="15.75" customHeight="1">
      <c r="A206" s="130"/>
      <c r="B206" s="130"/>
      <c r="C206" s="132"/>
      <c r="D206" s="130"/>
      <c r="E206" s="95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T206" s="130"/>
      <c r="U206" s="130"/>
    </row>
    <row r="207" spans="1:21" ht="15.75" customHeight="1">
      <c r="A207" s="130"/>
      <c r="B207" s="130"/>
      <c r="C207" s="132"/>
      <c r="D207" s="130"/>
      <c r="E207" s="95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T207" s="130"/>
      <c r="U207" s="130"/>
    </row>
    <row r="208" spans="1:21" ht="15.75" customHeight="1">
      <c r="A208" s="130"/>
      <c r="B208" s="130"/>
      <c r="C208" s="132"/>
      <c r="D208" s="130"/>
      <c r="E208" s="95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T208" s="130"/>
      <c r="U208" s="130"/>
    </row>
    <row r="209" spans="1:21" ht="15.75" customHeight="1">
      <c r="A209" s="130"/>
      <c r="B209" s="130"/>
      <c r="C209" s="132"/>
      <c r="D209" s="130"/>
      <c r="E209" s="95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T209" s="130"/>
      <c r="U209" s="130"/>
    </row>
    <row r="210" spans="1:21" ht="15.75" customHeight="1">
      <c r="A210" s="130"/>
      <c r="B210" s="95"/>
      <c r="C210" s="98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130"/>
      <c r="P210" s="130"/>
      <c r="Q210" s="130"/>
      <c r="R210" s="130"/>
      <c r="T210" s="130"/>
      <c r="U210" s="130"/>
    </row>
    <row r="211" spans="1:21" ht="15.75" customHeight="1">
      <c r="A211" s="130"/>
      <c r="B211" s="95"/>
      <c r="C211" s="98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130"/>
      <c r="R211" s="130"/>
      <c r="T211" s="130"/>
      <c r="U211" s="130"/>
    </row>
    <row r="212" spans="1:21" ht="15.75" customHeight="1">
      <c r="A212" s="130"/>
      <c r="B212" s="95"/>
      <c r="C212" s="98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130"/>
      <c r="R212" s="130"/>
      <c r="T212" s="130"/>
      <c r="U212" s="130"/>
    </row>
    <row r="213" spans="1:21" ht="15.75" customHeight="1">
      <c r="A213" s="130"/>
      <c r="B213" s="95"/>
      <c r="C213" s="98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130"/>
      <c r="R213" s="130"/>
      <c r="T213" s="130"/>
      <c r="U213" s="130"/>
    </row>
    <row r="214" spans="1:21" ht="15.75" customHeight="1">
      <c r="A214" s="130"/>
      <c r="B214" s="95"/>
      <c r="C214" s="98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130"/>
      <c r="R214" s="130"/>
      <c r="T214" s="130"/>
      <c r="U214" s="130"/>
    </row>
    <row r="215" spans="1:21" ht="15.75" customHeight="1">
      <c r="A215" s="130"/>
      <c r="B215" s="95"/>
      <c r="C215" s="98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130"/>
      <c r="R215" s="130"/>
      <c r="T215" s="130"/>
      <c r="U215" s="130"/>
    </row>
    <row r="216" spans="1:21" ht="15.75" customHeight="1">
      <c r="A216" s="130"/>
      <c r="B216" s="95"/>
      <c r="C216" s="98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130"/>
      <c r="R216" s="130"/>
      <c r="T216" s="130"/>
      <c r="U216" s="130"/>
    </row>
    <row r="217" spans="1:21" ht="15.75" customHeight="1">
      <c r="A217" s="130"/>
      <c r="B217" s="95"/>
      <c r="C217" s="98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30"/>
      <c r="T217" s="130"/>
      <c r="U217" s="130"/>
    </row>
    <row r="218" spans="1:21" ht="15.75" customHeight="1">
      <c r="A218" s="130"/>
      <c r="B218" s="95"/>
      <c r="C218" s="98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30"/>
      <c r="T218" s="130"/>
      <c r="U218" s="130"/>
    </row>
    <row r="219" spans="1:21" ht="15.75" customHeight="1">
      <c r="A219" s="130"/>
      <c r="B219" s="95"/>
      <c r="C219" s="98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30"/>
      <c r="T219" s="130"/>
      <c r="U219" s="130"/>
    </row>
    <row r="220" spans="1:21" ht="15.75" customHeight="1">
      <c r="A220" s="130"/>
      <c r="B220" s="95"/>
      <c r="C220" s="98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T220" s="95"/>
      <c r="U220" s="95"/>
    </row>
    <row r="221" spans="1:21" ht="15.75" customHeight="1">
      <c r="A221" s="130"/>
      <c r="B221" s="95"/>
      <c r="C221" s="98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T221" s="95"/>
      <c r="U221" s="95"/>
    </row>
    <row r="222" spans="1:21" ht="15.75" customHeight="1">
      <c r="A222" s="130"/>
      <c r="B222" s="95"/>
      <c r="C222" s="98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T222" s="95"/>
      <c r="U222" s="95"/>
    </row>
    <row r="223" spans="1:21" ht="15.75" customHeight="1">
      <c r="A223" s="130"/>
      <c r="B223" s="95"/>
      <c r="C223" s="98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T223" s="95"/>
      <c r="U223" s="95"/>
    </row>
    <row r="224" spans="1:21" ht="15.75" customHeight="1">
      <c r="A224" s="130"/>
      <c r="B224" s="95"/>
      <c r="C224" s="98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T224" s="95"/>
      <c r="U224" s="95"/>
    </row>
    <row r="225" spans="1:132" ht="15.75" customHeight="1">
      <c r="A225" s="130"/>
      <c r="B225" s="95"/>
      <c r="C225" s="98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T225" s="95"/>
      <c r="U225" s="95"/>
    </row>
    <row r="226" spans="1:132" ht="15.75" customHeight="1">
      <c r="A226" s="130"/>
      <c r="B226" s="95"/>
      <c r="C226" s="98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T226" s="95"/>
      <c r="U226" s="95"/>
    </row>
    <row r="227" spans="1:132" ht="15.75" customHeight="1">
      <c r="A227" s="130"/>
      <c r="B227" s="95"/>
      <c r="C227" s="98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T227" s="95"/>
      <c r="U227" s="95"/>
    </row>
    <row r="228" spans="1:132" s="95" customFormat="1" ht="15.75" customHeight="1">
      <c r="A228" s="130"/>
      <c r="C228" s="98"/>
      <c r="S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0"/>
      <c r="AX228" s="130"/>
      <c r="AY228" s="130"/>
      <c r="AZ228" s="130"/>
      <c r="BA228" s="130"/>
      <c r="BB228" s="130"/>
      <c r="BC228" s="130"/>
      <c r="BD228" s="130"/>
      <c r="BE228" s="130"/>
      <c r="BF228" s="130"/>
      <c r="BG228" s="130"/>
      <c r="BH228" s="130"/>
      <c r="BI228" s="130"/>
      <c r="BJ228" s="130"/>
      <c r="BK228" s="130"/>
      <c r="BL228" s="130"/>
      <c r="BM228" s="130"/>
      <c r="BN228" s="130"/>
      <c r="BO228" s="130"/>
      <c r="BP228" s="130"/>
      <c r="BQ228" s="130"/>
      <c r="BR228" s="130"/>
      <c r="BS228" s="130"/>
      <c r="BT228" s="130"/>
      <c r="BU228" s="130"/>
      <c r="BV228" s="130"/>
      <c r="BW228" s="130"/>
      <c r="BX228" s="130"/>
      <c r="BY228" s="130"/>
      <c r="BZ228" s="130"/>
      <c r="CA228" s="130"/>
      <c r="CB228" s="130"/>
      <c r="CC228" s="130"/>
      <c r="CD228" s="130"/>
      <c r="CE228" s="130"/>
      <c r="CF228" s="130"/>
      <c r="CG228" s="130"/>
      <c r="CH228" s="130"/>
      <c r="CI228" s="130"/>
      <c r="CJ228" s="130"/>
      <c r="CK228" s="130"/>
      <c r="CL228" s="130"/>
      <c r="CM228" s="130"/>
      <c r="CN228" s="130"/>
      <c r="CO228" s="130"/>
      <c r="CP228" s="130"/>
      <c r="CQ228" s="130"/>
      <c r="CR228" s="130"/>
      <c r="CS228" s="130"/>
      <c r="CT228" s="130"/>
      <c r="CU228" s="130"/>
      <c r="CV228" s="130"/>
      <c r="CW228" s="130"/>
      <c r="CX228" s="130"/>
      <c r="CY228" s="130"/>
      <c r="CZ228" s="130"/>
      <c r="DA228" s="130"/>
      <c r="DB228" s="130"/>
      <c r="DC228" s="130"/>
      <c r="DD228" s="130"/>
      <c r="DE228" s="130"/>
      <c r="DF228" s="130"/>
      <c r="DG228" s="130"/>
      <c r="DH228" s="130"/>
      <c r="DI228" s="130"/>
      <c r="DJ228" s="130"/>
      <c r="DK228" s="130"/>
      <c r="DL228" s="130"/>
      <c r="DM228" s="130"/>
      <c r="DN228" s="130"/>
      <c r="DO228" s="130"/>
      <c r="DP228" s="130"/>
      <c r="DQ228" s="130"/>
      <c r="DR228" s="130"/>
      <c r="DS228" s="130"/>
      <c r="DT228" s="130"/>
      <c r="DU228" s="130"/>
      <c r="DV228" s="130"/>
      <c r="DW228" s="130"/>
      <c r="DX228" s="130"/>
      <c r="DY228" s="130"/>
      <c r="DZ228" s="130"/>
      <c r="EA228" s="130"/>
      <c r="EB228" s="130"/>
    </row>
    <row r="229" spans="1:132" s="95" customFormat="1" ht="15.75" customHeight="1">
      <c r="A229" s="130"/>
      <c r="C229" s="98"/>
      <c r="S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0"/>
      <c r="BF229" s="130"/>
      <c r="BG229" s="130"/>
      <c r="BH229" s="130"/>
      <c r="BI229" s="130"/>
      <c r="BJ229" s="130"/>
      <c r="BK229" s="130"/>
      <c r="BL229" s="130"/>
      <c r="BM229" s="130"/>
      <c r="BN229" s="130"/>
      <c r="BO229" s="130"/>
      <c r="BP229" s="130"/>
      <c r="BQ229" s="130"/>
      <c r="BR229" s="130"/>
      <c r="BS229" s="130"/>
      <c r="BT229" s="130"/>
      <c r="BU229" s="130"/>
      <c r="BV229" s="130"/>
      <c r="BW229" s="130"/>
      <c r="BX229" s="130"/>
      <c r="BY229" s="130"/>
      <c r="BZ229" s="130"/>
      <c r="CA229" s="130"/>
      <c r="CB229" s="130"/>
      <c r="CC229" s="130"/>
      <c r="CD229" s="130"/>
      <c r="CE229" s="130"/>
      <c r="CF229" s="130"/>
      <c r="CG229" s="130"/>
      <c r="CH229" s="130"/>
      <c r="CI229" s="130"/>
      <c r="CJ229" s="130"/>
      <c r="CK229" s="130"/>
      <c r="CL229" s="130"/>
      <c r="CM229" s="130"/>
      <c r="CN229" s="130"/>
      <c r="CO229" s="130"/>
      <c r="CP229" s="130"/>
      <c r="CQ229" s="130"/>
      <c r="CR229" s="130"/>
      <c r="CS229" s="130"/>
      <c r="CT229" s="130"/>
      <c r="CU229" s="130"/>
      <c r="CV229" s="130"/>
      <c r="CW229" s="130"/>
      <c r="CX229" s="130"/>
      <c r="CY229" s="130"/>
      <c r="CZ229" s="130"/>
      <c r="DA229" s="130"/>
      <c r="DB229" s="130"/>
      <c r="DC229" s="130"/>
      <c r="DD229" s="130"/>
      <c r="DE229" s="130"/>
      <c r="DF229" s="130"/>
      <c r="DG229" s="130"/>
      <c r="DH229" s="130"/>
      <c r="DI229" s="130"/>
      <c r="DJ229" s="130"/>
      <c r="DK229" s="130"/>
      <c r="DL229" s="130"/>
      <c r="DM229" s="130"/>
      <c r="DN229" s="130"/>
      <c r="DO229" s="130"/>
      <c r="DP229" s="130"/>
      <c r="DQ229" s="130"/>
      <c r="DR229" s="130"/>
      <c r="DS229" s="130"/>
      <c r="DT229" s="130"/>
      <c r="DU229" s="130"/>
      <c r="DV229" s="130"/>
      <c r="DW229" s="130"/>
      <c r="DX229" s="130"/>
      <c r="DY229" s="130"/>
      <c r="DZ229" s="130"/>
      <c r="EA229" s="130"/>
      <c r="EB229" s="130"/>
    </row>
    <row r="230" spans="1:132" s="95" customFormat="1" ht="15.75" customHeight="1">
      <c r="A230" s="130"/>
      <c r="C230" s="98"/>
      <c r="S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0"/>
      <c r="AX230" s="130"/>
      <c r="AY230" s="130"/>
      <c r="AZ230" s="130"/>
      <c r="BA230" s="130"/>
      <c r="BB230" s="130"/>
      <c r="BC230" s="130"/>
      <c r="BD230" s="130"/>
      <c r="BE230" s="130"/>
      <c r="BF230" s="130"/>
      <c r="BG230" s="130"/>
      <c r="BH230" s="130"/>
      <c r="BI230" s="130"/>
      <c r="BJ230" s="130"/>
      <c r="BK230" s="130"/>
      <c r="BL230" s="130"/>
      <c r="BM230" s="130"/>
      <c r="BN230" s="130"/>
      <c r="BO230" s="130"/>
      <c r="BP230" s="130"/>
      <c r="BQ230" s="130"/>
      <c r="BR230" s="130"/>
      <c r="BS230" s="130"/>
      <c r="BT230" s="130"/>
      <c r="BU230" s="130"/>
      <c r="BV230" s="130"/>
      <c r="BW230" s="130"/>
      <c r="BX230" s="130"/>
      <c r="BY230" s="130"/>
      <c r="BZ230" s="130"/>
      <c r="CA230" s="130"/>
      <c r="CB230" s="130"/>
      <c r="CC230" s="130"/>
      <c r="CD230" s="130"/>
      <c r="CE230" s="130"/>
      <c r="CF230" s="130"/>
      <c r="CG230" s="130"/>
      <c r="CH230" s="130"/>
      <c r="CI230" s="130"/>
      <c r="CJ230" s="130"/>
      <c r="CK230" s="130"/>
      <c r="CL230" s="130"/>
      <c r="CM230" s="130"/>
      <c r="CN230" s="130"/>
      <c r="CO230" s="130"/>
      <c r="CP230" s="130"/>
      <c r="CQ230" s="130"/>
      <c r="CR230" s="130"/>
      <c r="CS230" s="130"/>
      <c r="CT230" s="130"/>
      <c r="CU230" s="130"/>
      <c r="CV230" s="130"/>
      <c r="CW230" s="130"/>
      <c r="CX230" s="130"/>
      <c r="CY230" s="130"/>
      <c r="CZ230" s="130"/>
      <c r="DA230" s="130"/>
      <c r="DB230" s="130"/>
      <c r="DC230" s="130"/>
      <c r="DD230" s="130"/>
      <c r="DE230" s="130"/>
      <c r="DF230" s="130"/>
      <c r="DG230" s="130"/>
      <c r="DH230" s="130"/>
      <c r="DI230" s="130"/>
      <c r="DJ230" s="130"/>
      <c r="DK230" s="130"/>
      <c r="DL230" s="130"/>
      <c r="DM230" s="130"/>
      <c r="DN230" s="130"/>
      <c r="DO230" s="130"/>
      <c r="DP230" s="130"/>
      <c r="DQ230" s="130"/>
      <c r="DR230" s="130"/>
      <c r="DS230" s="130"/>
      <c r="DT230" s="130"/>
      <c r="DU230" s="130"/>
      <c r="DV230" s="130"/>
      <c r="DW230" s="130"/>
      <c r="DX230" s="130"/>
      <c r="DY230" s="130"/>
      <c r="DZ230" s="130"/>
      <c r="EA230" s="130"/>
      <c r="EB230" s="130"/>
    </row>
    <row r="231" spans="1:132" s="95" customFormat="1" ht="15.75" customHeight="1">
      <c r="A231" s="130"/>
      <c r="C231" s="98"/>
      <c r="S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0"/>
      <c r="AW231" s="130"/>
      <c r="AX231" s="130"/>
      <c r="AY231" s="130"/>
      <c r="AZ231" s="130"/>
      <c r="BA231" s="130"/>
      <c r="BB231" s="130"/>
      <c r="BC231" s="130"/>
      <c r="BD231" s="130"/>
      <c r="BE231" s="130"/>
      <c r="BF231" s="130"/>
      <c r="BG231" s="130"/>
      <c r="BH231" s="130"/>
      <c r="BI231" s="130"/>
      <c r="BJ231" s="130"/>
      <c r="BK231" s="130"/>
      <c r="BL231" s="130"/>
      <c r="BM231" s="130"/>
      <c r="BN231" s="130"/>
      <c r="BO231" s="130"/>
      <c r="BP231" s="130"/>
      <c r="BQ231" s="130"/>
      <c r="BR231" s="130"/>
      <c r="BS231" s="130"/>
      <c r="BT231" s="130"/>
      <c r="BU231" s="130"/>
      <c r="BV231" s="130"/>
      <c r="BW231" s="130"/>
      <c r="BX231" s="130"/>
      <c r="BY231" s="130"/>
      <c r="BZ231" s="130"/>
      <c r="CA231" s="130"/>
      <c r="CB231" s="130"/>
      <c r="CC231" s="130"/>
      <c r="CD231" s="130"/>
      <c r="CE231" s="130"/>
      <c r="CF231" s="130"/>
      <c r="CG231" s="130"/>
      <c r="CH231" s="130"/>
      <c r="CI231" s="130"/>
      <c r="CJ231" s="130"/>
      <c r="CK231" s="130"/>
      <c r="CL231" s="130"/>
      <c r="CM231" s="130"/>
      <c r="CN231" s="130"/>
      <c r="CO231" s="130"/>
      <c r="CP231" s="130"/>
      <c r="CQ231" s="130"/>
      <c r="CR231" s="130"/>
      <c r="CS231" s="130"/>
      <c r="CT231" s="130"/>
      <c r="CU231" s="130"/>
      <c r="CV231" s="130"/>
      <c r="CW231" s="130"/>
      <c r="CX231" s="130"/>
      <c r="CY231" s="130"/>
      <c r="CZ231" s="130"/>
      <c r="DA231" s="130"/>
      <c r="DB231" s="130"/>
      <c r="DC231" s="130"/>
      <c r="DD231" s="130"/>
      <c r="DE231" s="130"/>
      <c r="DF231" s="130"/>
      <c r="DG231" s="130"/>
      <c r="DH231" s="130"/>
      <c r="DI231" s="130"/>
      <c r="DJ231" s="130"/>
      <c r="DK231" s="130"/>
      <c r="DL231" s="130"/>
      <c r="DM231" s="130"/>
      <c r="DN231" s="130"/>
      <c r="DO231" s="130"/>
      <c r="DP231" s="130"/>
      <c r="DQ231" s="130"/>
      <c r="DR231" s="130"/>
      <c r="DS231" s="130"/>
      <c r="DT231" s="130"/>
      <c r="DU231" s="130"/>
      <c r="DV231" s="130"/>
      <c r="DW231" s="130"/>
      <c r="DX231" s="130"/>
      <c r="DY231" s="130"/>
      <c r="DZ231" s="130"/>
      <c r="EA231" s="130"/>
      <c r="EB231" s="130"/>
    </row>
    <row r="232" spans="1:132" s="95" customFormat="1" ht="15.75" customHeight="1">
      <c r="A232" s="130"/>
      <c r="C232" s="98"/>
      <c r="S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  <c r="BG232" s="130"/>
      <c r="BH232" s="130"/>
      <c r="BI232" s="130"/>
      <c r="BJ232" s="130"/>
      <c r="BK232" s="130"/>
      <c r="BL232" s="130"/>
      <c r="BM232" s="130"/>
      <c r="BN232" s="130"/>
      <c r="BO232" s="130"/>
      <c r="BP232" s="130"/>
      <c r="BQ232" s="130"/>
      <c r="BR232" s="130"/>
      <c r="BS232" s="130"/>
      <c r="BT232" s="130"/>
      <c r="BU232" s="130"/>
      <c r="BV232" s="130"/>
      <c r="BW232" s="130"/>
      <c r="BX232" s="130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0"/>
      <c r="CM232" s="130"/>
      <c r="CN232" s="130"/>
      <c r="CO232" s="130"/>
      <c r="CP232" s="130"/>
      <c r="CQ232" s="130"/>
      <c r="CR232" s="130"/>
      <c r="CS232" s="130"/>
      <c r="CT232" s="130"/>
      <c r="CU232" s="130"/>
      <c r="CV232" s="130"/>
      <c r="CW232" s="130"/>
      <c r="CX232" s="130"/>
      <c r="CY232" s="130"/>
      <c r="CZ232" s="130"/>
      <c r="DA232" s="130"/>
      <c r="DB232" s="130"/>
      <c r="DC232" s="130"/>
      <c r="DD232" s="130"/>
      <c r="DE232" s="130"/>
      <c r="DF232" s="130"/>
      <c r="DG232" s="130"/>
      <c r="DH232" s="130"/>
      <c r="DI232" s="130"/>
      <c r="DJ232" s="130"/>
      <c r="DK232" s="130"/>
      <c r="DL232" s="130"/>
      <c r="DM232" s="130"/>
      <c r="DN232" s="130"/>
      <c r="DO232" s="130"/>
      <c r="DP232" s="130"/>
      <c r="DQ232" s="130"/>
      <c r="DR232" s="130"/>
      <c r="DS232" s="130"/>
      <c r="DT232" s="130"/>
      <c r="DU232" s="130"/>
      <c r="DV232" s="130"/>
      <c r="DW232" s="130"/>
      <c r="DX232" s="130"/>
      <c r="DY232" s="130"/>
      <c r="DZ232" s="130"/>
      <c r="EA232" s="130"/>
      <c r="EB232" s="130"/>
    </row>
    <row r="233" spans="1:132" s="95" customFormat="1" ht="15.75" customHeight="1">
      <c r="A233" s="130"/>
      <c r="C233" s="98"/>
      <c r="S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  <c r="AR233" s="130"/>
      <c r="AS233" s="130"/>
      <c r="AT233" s="130"/>
      <c r="AU233" s="130"/>
      <c r="AV233" s="130"/>
      <c r="AW233" s="130"/>
      <c r="AX233" s="130"/>
      <c r="AY233" s="130"/>
      <c r="AZ233" s="130"/>
      <c r="BA233" s="130"/>
      <c r="BB233" s="130"/>
      <c r="BC233" s="130"/>
      <c r="BD233" s="130"/>
      <c r="BE233" s="130"/>
      <c r="BF233" s="130"/>
      <c r="BG233" s="130"/>
      <c r="BH233" s="130"/>
      <c r="BI233" s="130"/>
      <c r="BJ233" s="130"/>
      <c r="BK233" s="130"/>
      <c r="BL233" s="130"/>
      <c r="BM233" s="130"/>
      <c r="BN233" s="130"/>
      <c r="BO233" s="130"/>
      <c r="BP233" s="130"/>
      <c r="BQ233" s="130"/>
      <c r="BR233" s="130"/>
      <c r="BS233" s="130"/>
      <c r="BT233" s="130"/>
      <c r="BU233" s="130"/>
      <c r="BV233" s="130"/>
      <c r="BW233" s="130"/>
      <c r="BX233" s="130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0"/>
      <c r="CK233" s="130"/>
      <c r="CL233" s="130"/>
      <c r="CM233" s="130"/>
      <c r="CN233" s="130"/>
      <c r="CO233" s="130"/>
      <c r="CP233" s="130"/>
      <c r="CQ233" s="130"/>
      <c r="CR233" s="130"/>
      <c r="CS233" s="130"/>
      <c r="CT233" s="130"/>
      <c r="CU233" s="130"/>
      <c r="CV233" s="130"/>
      <c r="CW233" s="130"/>
      <c r="CX233" s="130"/>
      <c r="CY233" s="130"/>
      <c r="CZ233" s="130"/>
      <c r="DA233" s="130"/>
      <c r="DB233" s="130"/>
      <c r="DC233" s="130"/>
      <c r="DD233" s="130"/>
      <c r="DE233" s="130"/>
      <c r="DF233" s="130"/>
      <c r="DG233" s="130"/>
      <c r="DH233" s="130"/>
      <c r="DI233" s="130"/>
      <c r="DJ233" s="130"/>
      <c r="DK233" s="130"/>
      <c r="DL233" s="130"/>
      <c r="DM233" s="130"/>
      <c r="DN233" s="130"/>
      <c r="DO233" s="130"/>
      <c r="DP233" s="130"/>
      <c r="DQ233" s="130"/>
      <c r="DR233" s="130"/>
      <c r="DS233" s="130"/>
      <c r="DT233" s="130"/>
      <c r="DU233" s="130"/>
      <c r="DV233" s="130"/>
      <c r="DW233" s="130"/>
      <c r="DX233" s="130"/>
      <c r="DY233" s="130"/>
      <c r="DZ233" s="130"/>
      <c r="EA233" s="130"/>
      <c r="EB233" s="130"/>
    </row>
    <row r="234" spans="1:132" s="95" customFormat="1" ht="15.75" customHeight="1">
      <c r="A234" s="130"/>
      <c r="C234" s="98"/>
      <c r="S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0"/>
      <c r="AW234" s="130"/>
      <c r="AX234" s="130"/>
      <c r="AY234" s="130"/>
      <c r="AZ234" s="130"/>
      <c r="BA234" s="130"/>
      <c r="BB234" s="130"/>
      <c r="BC234" s="130"/>
      <c r="BD234" s="130"/>
      <c r="BE234" s="130"/>
      <c r="BF234" s="130"/>
      <c r="BG234" s="130"/>
      <c r="BH234" s="130"/>
      <c r="BI234" s="130"/>
      <c r="BJ234" s="130"/>
      <c r="BK234" s="130"/>
      <c r="BL234" s="130"/>
      <c r="BM234" s="130"/>
      <c r="BN234" s="130"/>
      <c r="BO234" s="130"/>
      <c r="BP234" s="130"/>
      <c r="BQ234" s="130"/>
      <c r="BR234" s="130"/>
      <c r="BS234" s="130"/>
      <c r="BT234" s="130"/>
      <c r="BU234" s="130"/>
      <c r="BV234" s="130"/>
      <c r="BW234" s="130"/>
      <c r="BX234" s="130"/>
      <c r="BY234" s="130"/>
      <c r="BZ234" s="130"/>
      <c r="CA234" s="130"/>
      <c r="CB234" s="130"/>
      <c r="CC234" s="130"/>
      <c r="CD234" s="130"/>
      <c r="CE234" s="130"/>
      <c r="CF234" s="130"/>
      <c r="CG234" s="130"/>
      <c r="CH234" s="130"/>
      <c r="CI234" s="130"/>
      <c r="CJ234" s="130"/>
      <c r="CK234" s="130"/>
      <c r="CL234" s="130"/>
      <c r="CM234" s="130"/>
      <c r="CN234" s="130"/>
      <c r="CO234" s="130"/>
      <c r="CP234" s="130"/>
      <c r="CQ234" s="130"/>
      <c r="CR234" s="130"/>
      <c r="CS234" s="130"/>
      <c r="CT234" s="130"/>
      <c r="CU234" s="130"/>
      <c r="CV234" s="130"/>
      <c r="CW234" s="130"/>
      <c r="CX234" s="130"/>
      <c r="CY234" s="130"/>
      <c r="CZ234" s="130"/>
      <c r="DA234" s="130"/>
      <c r="DB234" s="130"/>
      <c r="DC234" s="130"/>
      <c r="DD234" s="130"/>
      <c r="DE234" s="130"/>
      <c r="DF234" s="130"/>
      <c r="DG234" s="130"/>
      <c r="DH234" s="130"/>
      <c r="DI234" s="130"/>
      <c r="DJ234" s="130"/>
      <c r="DK234" s="130"/>
      <c r="DL234" s="130"/>
      <c r="DM234" s="130"/>
      <c r="DN234" s="130"/>
      <c r="DO234" s="130"/>
      <c r="DP234" s="130"/>
      <c r="DQ234" s="130"/>
      <c r="DR234" s="130"/>
      <c r="DS234" s="130"/>
      <c r="DT234" s="130"/>
      <c r="DU234" s="130"/>
      <c r="DV234" s="130"/>
      <c r="DW234" s="130"/>
      <c r="DX234" s="130"/>
      <c r="DY234" s="130"/>
      <c r="DZ234" s="130"/>
      <c r="EA234" s="130"/>
      <c r="EB234" s="130"/>
    </row>
    <row r="235" spans="1:132" s="95" customFormat="1" ht="15.75" customHeight="1">
      <c r="A235" s="130"/>
      <c r="C235" s="98"/>
      <c r="S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  <c r="BG235" s="130"/>
      <c r="BH235" s="130"/>
      <c r="BI235" s="130"/>
      <c r="BJ235" s="130"/>
      <c r="BK235" s="130"/>
      <c r="BL235" s="130"/>
      <c r="BM235" s="130"/>
      <c r="BN235" s="130"/>
      <c r="BO235" s="130"/>
      <c r="BP235" s="130"/>
      <c r="BQ235" s="130"/>
      <c r="BR235" s="130"/>
      <c r="BS235" s="130"/>
      <c r="BT235" s="130"/>
      <c r="BU235" s="130"/>
      <c r="BV235" s="130"/>
      <c r="BW235" s="130"/>
      <c r="BX235" s="130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0"/>
      <c r="CM235" s="130"/>
      <c r="CN235" s="130"/>
      <c r="CO235" s="130"/>
      <c r="CP235" s="130"/>
      <c r="CQ235" s="130"/>
      <c r="CR235" s="130"/>
      <c r="CS235" s="130"/>
      <c r="CT235" s="130"/>
      <c r="CU235" s="130"/>
      <c r="CV235" s="130"/>
      <c r="CW235" s="130"/>
      <c r="CX235" s="130"/>
      <c r="CY235" s="130"/>
      <c r="CZ235" s="130"/>
      <c r="DA235" s="130"/>
      <c r="DB235" s="130"/>
      <c r="DC235" s="130"/>
      <c r="DD235" s="130"/>
      <c r="DE235" s="130"/>
      <c r="DF235" s="130"/>
      <c r="DG235" s="130"/>
      <c r="DH235" s="130"/>
      <c r="DI235" s="130"/>
      <c r="DJ235" s="130"/>
      <c r="DK235" s="130"/>
      <c r="DL235" s="130"/>
      <c r="DM235" s="130"/>
      <c r="DN235" s="130"/>
      <c r="DO235" s="130"/>
      <c r="DP235" s="130"/>
      <c r="DQ235" s="130"/>
      <c r="DR235" s="130"/>
      <c r="DS235" s="130"/>
      <c r="DT235" s="130"/>
      <c r="DU235" s="130"/>
      <c r="DV235" s="130"/>
      <c r="DW235" s="130"/>
      <c r="DX235" s="130"/>
      <c r="DY235" s="130"/>
      <c r="DZ235" s="130"/>
      <c r="EA235" s="130"/>
      <c r="EB235" s="130"/>
    </row>
    <row r="236" spans="1:132" s="95" customFormat="1" ht="15.75" customHeight="1">
      <c r="A236" s="130"/>
      <c r="C236" s="98"/>
      <c r="S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0"/>
      <c r="AX236" s="130"/>
      <c r="AY236" s="130"/>
      <c r="AZ236" s="130"/>
      <c r="BA236" s="130"/>
      <c r="BB236" s="130"/>
      <c r="BC236" s="130"/>
      <c r="BD236" s="130"/>
      <c r="BE236" s="130"/>
      <c r="BF236" s="130"/>
      <c r="BG236" s="130"/>
      <c r="BH236" s="130"/>
      <c r="BI236" s="130"/>
      <c r="BJ236" s="130"/>
      <c r="BK236" s="130"/>
      <c r="BL236" s="130"/>
      <c r="BM236" s="130"/>
      <c r="BN236" s="130"/>
      <c r="BO236" s="130"/>
      <c r="BP236" s="130"/>
      <c r="BQ236" s="130"/>
      <c r="BR236" s="130"/>
      <c r="BS236" s="130"/>
      <c r="BT236" s="130"/>
      <c r="BU236" s="130"/>
      <c r="BV236" s="130"/>
      <c r="BW236" s="130"/>
      <c r="BX236" s="130"/>
      <c r="BY236" s="130"/>
      <c r="BZ236" s="130"/>
      <c r="CA236" s="130"/>
      <c r="CB236" s="130"/>
      <c r="CC236" s="130"/>
      <c r="CD236" s="130"/>
      <c r="CE236" s="130"/>
      <c r="CF236" s="130"/>
      <c r="CG236" s="130"/>
      <c r="CH236" s="130"/>
      <c r="CI236" s="130"/>
      <c r="CJ236" s="130"/>
      <c r="CK236" s="130"/>
      <c r="CL236" s="130"/>
      <c r="CM236" s="130"/>
      <c r="CN236" s="130"/>
      <c r="CO236" s="130"/>
      <c r="CP236" s="130"/>
      <c r="CQ236" s="130"/>
      <c r="CR236" s="130"/>
      <c r="CS236" s="130"/>
      <c r="CT236" s="130"/>
      <c r="CU236" s="130"/>
      <c r="CV236" s="130"/>
      <c r="CW236" s="130"/>
      <c r="CX236" s="130"/>
      <c r="CY236" s="130"/>
      <c r="CZ236" s="130"/>
      <c r="DA236" s="130"/>
      <c r="DB236" s="130"/>
      <c r="DC236" s="130"/>
      <c r="DD236" s="130"/>
      <c r="DE236" s="130"/>
      <c r="DF236" s="130"/>
      <c r="DG236" s="130"/>
      <c r="DH236" s="130"/>
      <c r="DI236" s="130"/>
      <c r="DJ236" s="130"/>
      <c r="DK236" s="130"/>
      <c r="DL236" s="130"/>
      <c r="DM236" s="130"/>
      <c r="DN236" s="130"/>
      <c r="DO236" s="130"/>
      <c r="DP236" s="130"/>
      <c r="DQ236" s="130"/>
      <c r="DR236" s="130"/>
      <c r="DS236" s="130"/>
      <c r="DT236" s="130"/>
      <c r="DU236" s="130"/>
      <c r="DV236" s="130"/>
      <c r="DW236" s="130"/>
      <c r="DX236" s="130"/>
      <c r="DY236" s="130"/>
      <c r="DZ236" s="130"/>
      <c r="EA236" s="130"/>
      <c r="EB236" s="130"/>
    </row>
    <row r="237" spans="1:132" s="95" customFormat="1" ht="15.75" customHeight="1">
      <c r="A237" s="130"/>
      <c r="C237" s="98"/>
      <c r="S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0"/>
      <c r="AP237" s="130"/>
      <c r="AQ237" s="130"/>
      <c r="AR237" s="130"/>
      <c r="AS237" s="130"/>
      <c r="AT237" s="130"/>
      <c r="AU237" s="130"/>
      <c r="AV237" s="130"/>
      <c r="AW237" s="130"/>
      <c r="AX237" s="130"/>
      <c r="AY237" s="130"/>
      <c r="AZ237" s="130"/>
      <c r="BA237" s="130"/>
      <c r="BB237" s="130"/>
      <c r="BC237" s="130"/>
      <c r="BD237" s="130"/>
      <c r="BE237" s="130"/>
      <c r="BF237" s="130"/>
      <c r="BG237" s="130"/>
      <c r="BH237" s="130"/>
      <c r="BI237" s="130"/>
      <c r="BJ237" s="130"/>
      <c r="BK237" s="130"/>
      <c r="BL237" s="130"/>
      <c r="BM237" s="130"/>
      <c r="BN237" s="130"/>
      <c r="BO237" s="130"/>
      <c r="BP237" s="130"/>
      <c r="BQ237" s="130"/>
      <c r="BR237" s="130"/>
      <c r="BS237" s="130"/>
      <c r="BT237" s="130"/>
      <c r="BU237" s="130"/>
      <c r="BV237" s="130"/>
      <c r="BW237" s="130"/>
      <c r="BX237" s="130"/>
      <c r="BY237" s="130"/>
      <c r="BZ237" s="130"/>
      <c r="CA237" s="130"/>
      <c r="CB237" s="130"/>
      <c r="CC237" s="130"/>
      <c r="CD237" s="130"/>
      <c r="CE237" s="130"/>
      <c r="CF237" s="130"/>
      <c r="CG237" s="130"/>
      <c r="CH237" s="130"/>
      <c r="CI237" s="130"/>
      <c r="CJ237" s="130"/>
      <c r="CK237" s="130"/>
      <c r="CL237" s="130"/>
      <c r="CM237" s="130"/>
      <c r="CN237" s="130"/>
      <c r="CO237" s="130"/>
      <c r="CP237" s="130"/>
      <c r="CQ237" s="130"/>
      <c r="CR237" s="130"/>
      <c r="CS237" s="130"/>
      <c r="CT237" s="130"/>
      <c r="CU237" s="130"/>
      <c r="CV237" s="130"/>
      <c r="CW237" s="130"/>
      <c r="CX237" s="130"/>
      <c r="CY237" s="130"/>
      <c r="CZ237" s="130"/>
      <c r="DA237" s="130"/>
      <c r="DB237" s="130"/>
      <c r="DC237" s="130"/>
      <c r="DD237" s="130"/>
      <c r="DE237" s="130"/>
      <c r="DF237" s="130"/>
      <c r="DG237" s="130"/>
      <c r="DH237" s="130"/>
      <c r="DI237" s="130"/>
      <c r="DJ237" s="130"/>
      <c r="DK237" s="130"/>
      <c r="DL237" s="130"/>
      <c r="DM237" s="130"/>
      <c r="DN237" s="130"/>
      <c r="DO237" s="130"/>
      <c r="DP237" s="130"/>
      <c r="DQ237" s="130"/>
      <c r="DR237" s="130"/>
      <c r="DS237" s="130"/>
      <c r="DT237" s="130"/>
      <c r="DU237" s="130"/>
      <c r="DV237" s="130"/>
      <c r="DW237" s="130"/>
      <c r="DX237" s="130"/>
      <c r="DY237" s="130"/>
      <c r="DZ237" s="130"/>
      <c r="EA237" s="130"/>
      <c r="EB237" s="130"/>
    </row>
    <row r="238" spans="1:132" s="95" customFormat="1" ht="15.75" customHeight="1">
      <c r="A238" s="130"/>
      <c r="C238" s="98"/>
      <c r="S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0"/>
      <c r="AW238" s="130"/>
      <c r="AX238" s="130"/>
      <c r="AY238" s="130"/>
      <c r="AZ238" s="130"/>
      <c r="BA238" s="130"/>
      <c r="BB238" s="130"/>
      <c r="BC238" s="130"/>
      <c r="BD238" s="130"/>
      <c r="BE238" s="130"/>
      <c r="BF238" s="130"/>
      <c r="BG238" s="130"/>
      <c r="BH238" s="130"/>
      <c r="BI238" s="130"/>
      <c r="BJ238" s="130"/>
      <c r="BK238" s="130"/>
      <c r="BL238" s="130"/>
      <c r="BM238" s="130"/>
      <c r="BN238" s="130"/>
      <c r="BO238" s="130"/>
      <c r="BP238" s="130"/>
      <c r="BQ238" s="130"/>
      <c r="BR238" s="130"/>
      <c r="BS238" s="130"/>
      <c r="BT238" s="130"/>
      <c r="BU238" s="130"/>
      <c r="BV238" s="130"/>
      <c r="BW238" s="130"/>
      <c r="BX238" s="130"/>
      <c r="BY238" s="130"/>
      <c r="BZ238" s="130"/>
      <c r="CA238" s="130"/>
      <c r="CB238" s="130"/>
      <c r="CC238" s="130"/>
      <c r="CD238" s="130"/>
      <c r="CE238" s="130"/>
      <c r="CF238" s="130"/>
      <c r="CG238" s="130"/>
      <c r="CH238" s="130"/>
      <c r="CI238" s="130"/>
      <c r="CJ238" s="130"/>
      <c r="CK238" s="130"/>
      <c r="CL238" s="130"/>
      <c r="CM238" s="130"/>
      <c r="CN238" s="130"/>
      <c r="CO238" s="130"/>
      <c r="CP238" s="130"/>
      <c r="CQ238" s="130"/>
      <c r="CR238" s="130"/>
      <c r="CS238" s="130"/>
      <c r="CT238" s="130"/>
      <c r="CU238" s="130"/>
      <c r="CV238" s="130"/>
      <c r="CW238" s="130"/>
      <c r="CX238" s="130"/>
      <c r="CY238" s="130"/>
      <c r="CZ238" s="130"/>
      <c r="DA238" s="130"/>
      <c r="DB238" s="130"/>
      <c r="DC238" s="130"/>
      <c r="DD238" s="130"/>
      <c r="DE238" s="130"/>
      <c r="DF238" s="130"/>
      <c r="DG238" s="130"/>
      <c r="DH238" s="130"/>
      <c r="DI238" s="130"/>
      <c r="DJ238" s="130"/>
      <c r="DK238" s="130"/>
      <c r="DL238" s="130"/>
      <c r="DM238" s="130"/>
      <c r="DN238" s="130"/>
      <c r="DO238" s="130"/>
      <c r="DP238" s="130"/>
      <c r="DQ238" s="130"/>
      <c r="DR238" s="130"/>
      <c r="DS238" s="130"/>
      <c r="DT238" s="130"/>
      <c r="DU238" s="130"/>
      <c r="DV238" s="130"/>
      <c r="DW238" s="130"/>
      <c r="DX238" s="130"/>
      <c r="DY238" s="130"/>
      <c r="DZ238" s="130"/>
      <c r="EA238" s="130"/>
      <c r="EB238" s="130"/>
    </row>
    <row r="239" spans="1:132" s="95" customFormat="1" ht="15.75" customHeight="1">
      <c r="A239" s="130"/>
      <c r="C239" s="98"/>
      <c r="S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0"/>
      <c r="AX239" s="130"/>
      <c r="AY239" s="130"/>
      <c r="AZ239" s="130"/>
      <c r="BA239" s="130"/>
      <c r="BB239" s="130"/>
      <c r="BC239" s="130"/>
      <c r="BD239" s="130"/>
      <c r="BE239" s="130"/>
      <c r="BF239" s="130"/>
      <c r="BG239" s="130"/>
      <c r="BH239" s="130"/>
      <c r="BI239" s="130"/>
      <c r="BJ239" s="130"/>
      <c r="BK239" s="130"/>
      <c r="BL239" s="130"/>
      <c r="BM239" s="130"/>
      <c r="BN239" s="130"/>
      <c r="BO239" s="130"/>
      <c r="BP239" s="130"/>
      <c r="BQ239" s="130"/>
      <c r="BR239" s="130"/>
      <c r="BS239" s="130"/>
      <c r="BT239" s="130"/>
      <c r="BU239" s="130"/>
      <c r="BV239" s="130"/>
      <c r="BW239" s="130"/>
      <c r="BX239" s="130"/>
      <c r="BY239" s="130"/>
      <c r="BZ239" s="130"/>
      <c r="CA239" s="130"/>
      <c r="CB239" s="130"/>
      <c r="CC239" s="130"/>
      <c r="CD239" s="130"/>
      <c r="CE239" s="130"/>
      <c r="CF239" s="130"/>
      <c r="CG239" s="130"/>
      <c r="CH239" s="130"/>
      <c r="CI239" s="130"/>
      <c r="CJ239" s="130"/>
      <c r="CK239" s="130"/>
      <c r="CL239" s="130"/>
      <c r="CM239" s="130"/>
      <c r="CN239" s="130"/>
      <c r="CO239" s="130"/>
      <c r="CP239" s="130"/>
      <c r="CQ239" s="130"/>
      <c r="CR239" s="130"/>
      <c r="CS239" s="130"/>
      <c r="CT239" s="130"/>
      <c r="CU239" s="130"/>
      <c r="CV239" s="130"/>
      <c r="CW239" s="130"/>
      <c r="CX239" s="130"/>
      <c r="CY239" s="130"/>
      <c r="CZ239" s="130"/>
      <c r="DA239" s="130"/>
      <c r="DB239" s="130"/>
      <c r="DC239" s="130"/>
      <c r="DD239" s="130"/>
      <c r="DE239" s="130"/>
      <c r="DF239" s="130"/>
      <c r="DG239" s="130"/>
      <c r="DH239" s="130"/>
      <c r="DI239" s="130"/>
      <c r="DJ239" s="130"/>
      <c r="DK239" s="130"/>
      <c r="DL239" s="130"/>
      <c r="DM239" s="130"/>
      <c r="DN239" s="130"/>
      <c r="DO239" s="130"/>
      <c r="DP239" s="130"/>
      <c r="DQ239" s="130"/>
      <c r="DR239" s="130"/>
      <c r="DS239" s="130"/>
      <c r="DT239" s="130"/>
      <c r="DU239" s="130"/>
      <c r="DV239" s="130"/>
      <c r="DW239" s="130"/>
      <c r="DX239" s="130"/>
      <c r="DY239" s="130"/>
      <c r="DZ239" s="130"/>
      <c r="EA239" s="130"/>
      <c r="EB239" s="130"/>
    </row>
    <row r="240" spans="1:132" s="95" customFormat="1" ht="15.75" customHeight="1">
      <c r="A240" s="130"/>
      <c r="C240" s="98"/>
      <c r="S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30"/>
      <c r="AR240" s="130"/>
      <c r="AS240" s="130"/>
      <c r="AT240" s="130"/>
      <c r="AU240" s="130"/>
      <c r="AV240" s="130"/>
      <c r="AW240" s="130"/>
      <c r="AX240" s="130"/>
      <c r="AY240" s="130"/>
      <c r="AZ240" s="130"/>
      <c r="BA240" s="130"/>
      <c r="BB240" s="130"/>
      <c r="BC240" s="130"/>
      <c r="BD240" s="130"/>
      <c r="BE240" s="130"/>
      <c r="BF240" s="130"/>
      <c r="BG240" s="130"/>
      <c r="BH240" s="130"/>
      <c r="BI240" s="130"/>
      <c r="BJ240" s="130"/>
      <c r="BK240" s="130"/>
      <c r="BL240" s="130"/>
      <c r="BM240" s="130"/>
      <c r="BN240" s="130"/>
      <c r="BO240" s="130"/>
      <c r="BP240" s="130"/>
      <c r="BQ240" s="130"/>
      <c r="BR240" s="130"/>
      <c r="BS240" s="130"/>
      <c r="BT240" s="130"/>
      <c r="BU240" s="130"/>
      <c r="BV240" s="130"/>
      <c r="BW240" s="130"/>
      <c r="BX240" s="130"/>
      <c r="BY240" s="130"/>
      <c r="BZ240" s="130"/>
      <c r="CA240" s="130"/>
      <c r="CB240" s="130"/>
      <c r="CC240" s="130"/>
      <c r="CD240" s="130"/>
      <c r="CE240" s="130"/>
      <c r="CF240" s="130"/>
      <c r="CG240" s="130"/>
      <c r="CH240" s="130"/>
      <c r="CI240" s="130"/>
      <c r="CJ240" s="130"/>
      <c r="CK240" s="130"/>
      <c r="CL240" s="130"/>
      <c r="CM240" s="130"/>
      <c r="CN240" s="130"/>
      <c r="CO240" s="130"/>
      <c r="CP240" s="130"/>
      <c r="CQ240" s="130"/>
      <c r="CR240" s="130"/>
      <c r="CS240" s="130"/>
      <c r="CT240" s="130"/>
      <c r="CU240" s="130"/>
      <c r="CV240" s="130"/>
      <c r="CW240" s="130"/>
      <c r="CX240" s="130"/>
      <c r="CY240" s="130"/>
      <c r="CZ240" s="130"/>
      <c r="DA240" s="130"/>
      <c r="DB240" s="130"/>
      <c r="DC240" s="130"/>
      <c r="DD240" s="130"/>
      <c r="DE240" s="130"/>
      <c r="DF240" s="130"/>
      <c r="DG240" s="130"/>
      <c r="DH240" s="130"/>
      <c r="DI240" s="130"/>
      <c r="DJ240" s="130"/>
      <c r="DK240" s="130"/>
      <c r="DL240" s="130"/>
      <c r="DM240" s="130"/>
      <c r="DN240" s="130"/>
      <c r="DO240" s="130"/>
      <c r="DP240" s="130"/>
      <c r="DQ240" s="130"/>
      <c r="DR240" s="130"/>
      <c r="DS240" s="130"/>
      <c r="DT240" s="130"/>
      <c r="DU240" s="130"/>
      <c r="DV240" s="130"/>
      <c r="DW240" s="130"/>
      <c r="DX240" s="130"/>
      <c r="DY240" s="130"/>
      <c r="DZ240" s="130"/>
      <c r="EA240" s="130"/>
      <c r="EB240" s="130"/>
    </row>
    <row r="241" spans="1:132" s="95" customFormat="1" ht="15.75" customHeight="1">
      <c r="A241" s="130"/>
      <c r="C241" s="98"/>
      <c r="S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0"/>
      <c r="AP241" s="130"/>
      <c r="AQ241" s="130"/>
      <c r="AR241" s="130"/>
      <c r="AS241" s="130"/>
      <c r="AT241" s="130"/>
      <c r="AU241" s="130"/>
      <c r="AV241" s="130"/>
      <c r="AW241" s="130"/>
      <c r="AX241" s="130"/>
      <c r="AY241" s="130"/>
      <c r="AZ241" s="130"/>
      <c r="BA241" s="130"/>
      <c r="BB241" s="130"/>
      <c r="BC241" s="130"/>
      <c r="BD241" s="130"/>
      <c r="BE241" s="130"/>
      <c r="BF241" s="130"/>
      <c r="BG241" s="130"/>
      <c r="BH241" s="130"/>
      <c r="BI241" s="130"/>
      <c r="BJ241" s="130"/>
      <c r="BK241" s="130"/>
      <c r="BL241" s="130"/>
      <c r="BM241" s="130"/>
      <c r="BN241" s="130"/>
      <c r="BO241" s="130"/>
      <c r="BP241" s="130"/>
      <c r="BQ241" s="130"/>
      <c r="BR241" s="130"/>
      <c r="BS241" s="130"/>
      <c r="BT241" s="130"/>
      <c r="BU241" s="130"/>
      <c r="BV241" s="130"/>
      <c r="BW241" s="130"/>
      <c r="BX241" s="130"/>
      <c r="BY241" s="130"/>
      <c r="BZ241" s="130"/>
      <c r="CA241" s="130"/>
      <c r="CB241" s="130"/>
      <c r="CC241" s="130"/>
      <c r="CD241" s="130"/>
      <c r="CE241" s="130"/>
      <c r="CF241" s="130"/>
      <c r="CG241" s="130"/>
      <c r="CH241" s="130"/>
      <c r="CI241" s="130"/>
      <c r="CJ241" s="130"/>
      <c r="CK241" s="130"/>
      <c r="CL241" s="130"/>
      <c r="CM241" s="130"/>
      <c r="CN241" s="130"/>
      <c r="CO241" s="130"/>
      <c r="CP241" s="130"/>
      <c r="CQ241" s="130"/>
      <c r="CR241" s="130"/>
      <c r="CS241" s="130"/>
      <c r="CT241" s="130"/>
      <c r="CU241" s="130"/>
      <c r="CV241" s="130"/>
      <c r="CW241" s="130"/>
      <c r="CX241" s="130"/>
      <c r="CY241" s="130"/>
      <c r="CZ241" s="130"/>
      <c r="DA241" s="130"/>
      <c r="DB241" s="130"/>
      <c r="DC241" s="130"/>
      <c r="DD241" s="130"/>
      <c r="DE241" s="130"/>
      <c r="DF241" s="130"/>
      <c r="DG241" s="130"/>
      <c r="DH241" s="130"/>
      <c r="DI241" s="130"/>
      <c r="DJ241" s="130"/>
      <c r="DK241" s="130"/>
      <c r="DL241" s="130"/>
      <c r="DM241" s="130"/>
      <c r="DN241" s="130"/>
      <c r="DO241" s="130"/>
      <c r="DP241" s="130"/>
      <c r="DQ241" s="130"/>
      <c r="DR241" s="130"/>
      <c r="DS241" s="130"/>
      <c r="DT241" s="130"/>
      <c r="DU241" s="130"/>
      <c r="DV241" s="130"/>
      <c r="DW241" s="130"/>
      <c r="DX241" s="130"/>
      <c r="DY241" s="130"/>
      <c r="DZ241" s="130"/>
      <c r="EA241" s="130"/>
      <c r="EB241" s="130"/>
    </row>
    <row r="242" spans="1:132" s="95" customFormat="1" ht="15.75" customHeight="1">
      <c r="A242" s="130"/>
      <c r="C242" s="98"/>
      <c r="S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  <c r="BG242" s="130"/>
      <c r="BH242" s="130"/>
      <c r="BI242" s="130"/>
      <c r="BJ242" s="130"/>
      <c r="BK242" s="130"/>
      <c r="BL242" s="130"/>
      <c r="BM242" s="130"/>
      <c r="BN242" s="130"/>
      <c r="BO242" s="130"/>
      <c r="BP242" s="130"/>
      <c r="BQ242" s="130"/>
      <c r="BR242" s="130"/>
      <c r="BS242" s="130"/>
      <c r="BT242" s="130"/>
      <c r="BU242" s="130"/>
      <c r="BV242" s="130"/>
      <c r="BW242" s="130"/>
      <c r="BX242" s="130"/>
      <c r="BY242" s="130"/>
      <c r="BZ242" s="130"/>
      <c r="CA242" s="130"/>
      <c r="CB242" s="130"/>
      <c r="CC242" s="130"/>
      <c r="CD242" s="130"/>
      <c r="CE242" s="130"/>
      <c r="CF242" s="130"/>
      <c r="CG242" s="130"/>
      <c r="CH242" s="130"/>
      <c r="CI242" s="130"/>
      <c r="CJ242" s="130"/>
      <c r="CK242" s="130"/>
      <c r="CL242" s="130"/>
      <c r="CM242" s="130"/>
      <c r="CN242" s="130"/>
      <c r="CO242" s="130"/>
      <c r="CP242" s="130"/>
      <c r="CQ242" s="130"/>
      <c r="CR242" s="130"/>
      <c r="CS242" s="130"/>
      <c r="CT242" s="130"/>
      <c r="CU242" s="130"/>
      <c r="CV242" s="130"/>
      <c r="CW242" s="130"/>
      <c r="CX242" s="130"/>
      <c r="CY242" s="130"/>
      <c r="CZ242" s="130"/>
      <c r="DA242" s="130"/>
      <c r="DB242" s="130"/>
      <c r="DC242" s="130"/>
      <c r="DD242" s="130"/>
      <c r="DE242" s="130"/>
      <c r="DF242" s="130"/>
      <c r="DG242" s="130"/>
      <c r="DH242" s="130"/>
      <c r="DI242" s="130"/>
      <c r="DJ242" s="130"/>
      <c r="DK242" s="130"/>
      <c r="DL242" s="130"/>
      <c r="DM242" s="130"/>
      <c r="DN242" s="130"/>
      <c r="DO242" s="130"/>
      <c r="DP242" s="130"/>
      <c r="DQ242" s="130"/>
      <c r="DR242" s="130"/>
      <c r="DS242" s="130"/>
      <c r="DT242" s="130"/>
      <c r="DU242" s="130"/>
      <c r="DV242" s="130"/>
      <c r="DW242" s="130"/>
      <c r="DX242" s="130"/>
      <c r="DY242" s="130"/>
      <c r="DZ242" s="130"/>
      <c r="EA242" s="130"/>
      <c r="EB242" s="130"/>
    </row>
    <row r="243" spans="1:132" s="95" customFormat="1" ht="15.75" customHeight="1">
      <c r="A243" s="130"/>
      <c r="C243" s="98"/>
      <c r="S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0"/>
      <c r="AY243" s="130"/>
      <c r="AZ243" s="130"/>
      <c r="BA243" s="130"/>
      <c r="BB243" s="130"/>
      <c r="BC243" s="130"/>
      <c r="BD243" s="130"/>
      <c r="BE243" s="130"/>
      <c r="BF243" s="130"/>
      <c r="BG243" s="130"/>
      <c r="BH243" s="130"/>
      <c r="BI243" s="130"/>
      <c r="BJ243" s="130"/>
      <c r="BK243" s="130"/>
      <c r="BL243" s="130"/>
      <c r="BM243" s="130"/>
      <c r="BN243" s="130"/>
      <c r="BO243" s="130"/>
      <c r="BP243" s="130"/>
      <c r="BQ243" s="130"/>
      <c r="BR243" s="130"/>
      <c r="BS243" s="130"/>
      <c r="BT243" s="130"/>
      <c r="BU243" s="130"/>
      <c r="BV243" s="130"/>
      <c r="BW243" s="130"/>
      <c r="BX243" s="130"/>
      <c r="BY243" s="130"/>
      <c r="BZ243" s="130"/>
      <c r="CA243" s="130"/>
      <c r="CB243" s="130"/>
      <c r="CC243" s="130"/>
      <c r="CD243" s="130"/>
      <c r="CE243" s="130"/>
      <c r="CF243" s="130"/>
      <c r="CG243" s="130"/>
      <c r="CH243" s="130"/>
      <c r="CI243" s="130"/>
      <c r="CJ243" s="130"/>
      <c r="CK243" s="130"/>
      <c r="CL243" s="130"/>
      <c r="CM243" s="130"/>
      <c r="CN243" s="130"/>
      <c r="CO243" s="130"/>
      <c r="CP243" s="130"/>
      <c r="CQ243" s="130"/>
      <c r="CR243" s="130"/>
      <c r="CS243" s="130"/>
      <c r="CT243" s="130"/>
      <c r="CU243" s="130"/>
      <c r="CV243" s="130"/>
      <c r="CW243" s="130"/>
      <c r="CX243" s="130"/>
      <c r="CY243" s="130"/>
      <c r="CZ243" s="130"/>
      <c r="DA243" s="130"/>
      <c r="DB243" s="130"/>
      <c r="DC243" s="130"/>
      <c r="DD243" s="130"/>
      <c r="DE243" s="130"/>
      <c r="DF243" s="130"/>
      <c r="DG243" s="130"/>
      <c r="DH243" s="130"/>
      <c r="DI243" s="130"/>
      <c r="DJ243" s="130"/>
      <c r="DK243" s="130"/>
      <c r="DL243" s="130"/>
      <c r="DM243" s="130"/>
      <c r="DN243" s="130"/>
      <c r="DO243" s="130"/>
      <c r="DP243" s="130"/>
      <c r="DQ243" s="130"/>
      <c r="DR243" s="130"/>
      <c r="DS243" s="130"/>
      <c r="DT243" s="130"/>
      <c r="DU243" s="130"/>
      <c r="DV243" s="130"/>
      <c r="DW243" s="130"/>
      <c r="DX243" s="130"/>
      <c r="DY243" s="130"/>
      <c r="DZ243" s="130"/>
      <c r="EA243" s="130"/>
      <c r="EB243" s="130"/>
    </row>
    <row r="244" spans="1:132" s="95" customFormat="1" ht="15.75" customHeight="1">
      <c r="A244" s="130"/>
      <c r="C244" s="98"/>
      <c r="S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  <c r="AZ244" s="130"/>
      <c r="BA244" s="130"/>
      <c r="BB244" s="130"/>
      <c r="BC244" s="130"/>
      <c r="BD244" s="130"/>
      <c r="BE244" s="130"/>
      <c r="BF244" s="130"/>
      <c r="BG244" s="130"/>
      <c r="BH244" s="130"/>
      <c r="BI244" s="130"/>
      <c r="BJ244" s="130"/>
      <c r="BK244" s="130"/>
      <c r="BL244" s="130"/>
      <c r="BM244" s="130"/>
      <c r="BN244" s="130"/>
      <c r="BO244" s="130"/>
      <c r="BP244" s="130"/>
      <c r="BQ244" s="130"/>
      <c r="BR244" s="130"/>
      <c r="BS244" s="130"/>
      <c r="BT244" s="130"/>
      <c r="BU244" s="130"/>
      <c r="BV244" s="130"/>
      <c r="BW244" s="130"/>
      <c r="BX244" s="130"/>
      <c r="BY244" s="130"/>
      <c r="BZ244" s="130"/>
      <c r="CA244" s="130"/>
      <c r="CB244" s="130"/>
      <c r="CC244" s="130"/>
      <c r="CD244" s="130"/>
      <c r="CE244" s="130"/>
      <c r="CF244" s="130"/>
      <c r="CG244" s="130"/>
      <c r="CH244" s="130"/>
      <c r="CI244" s="130"/>
      <c r="CJ244" s="130"/>
      <c r="CK244" s="130"/>
      <c r="CL244" s="130"/>
      <c r="CM244" s="130"/>
      <c r="CN244" s="130"/>
      <c r="CO244" s="130"/>
      <c r="CP244" s="130"/>
      <c r="CQ244" s="130"/>
      <c r="CR244" s="130"/>
      <c r="CS244" s="130"/>
      <c r="CT244" s="130"/>
      <c r="CU244" s="130"/>
      <c r="CV244" s="130"/>
      <c r="CW244" s="130"/>
      <c r="CX244" s="130"/>
      <c r="CY244" s="130"/>
      <c r="CZ244" s="130"/>
      <c r="DA244" s="130"/>
      <c r="DB244" s="130"/>
      <c r="DC244" s="130"/>
      <c r="DD244" s="130"/>
      <c r="DE244" s="130"/>
      <c r="DF244" s="130"/>
      <c r="DG244" s="130"/>
      <c r="DH244" s="130"/>
      <c r="DI244" s="130"/>
      <c r="DJ244" s="130"/>
      <c r="DK244" s="130"/>
      <c r="DL244" s="130"/>
      <c r="DM244" s="130"/>
      <c r="DN244" s="130"/>
      <c r="DO244" s="130"/>
      <c r="DP244" s="130"/>
      <c r="DQ244" s="130"/>
      <c r="DR244" s="130"/>
      <c r="DS244" s="130"/>
      <c r="DT244" s="130"/>
      <c r="DU244" s="130"/>
      <c r="DV244" s="130"/>
      <c r="DW244" s="130"/>
      <c r="DX244" s="130"/>
      <c r="DY244" s="130"/>
      <c r="DZ244" s="130"/>
      <c r="EA244" s="130"/>
      <c r="EB244" s="130"/>
    </row>
    <row r="245" spans="1:132" s="95" customFormat="1" ht="15.75" customHeight="1">
      <c r="A245" s="130"/>
      <c r="C245" s="98"/>
      <c r="S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30"/>
      <c r="AR245" s="130"/>
      <c r="AS245" s="130"/>
      <c r="AT245" s="130"/>
      <c r="AU245" s="130"/>
      <c r="AV245" s="130"/>
      <c r="AW245" s="130"/>
      <c r="AX245" s="130"/>
      <c r="AY245" s="130"/>
      <c r="AZ245" s="130"/>
      <c r="BA245" s="130"/>
      <c r="BB245" s="130"/>
      <c r="BC245" s="130"/>
      <c r="BD245" s="130"/>
      <c r="BE245" s="130"/>
      <c r="BF245" s="130"/>
      <c r="BG245" s="130"/>
      <c r="BH245" s="130"/>
      <c r="BI245" s="130"/>
      <c r="BJ245" s="130"/>
      <c r="BK245" s="130"/>
      <c r="BL245" s="130"/>
      <c r="BM245" s="130"/>
      <c r="BN245" s="130"/>
      <c r="BO245" s="130"/>
      <c r="BP245" s="130"/>
      <c r="BQ245" s="130"/>
      <c r="BR245" s="130"/>
      <c r="BS245" s="130"/>
      <c r="BT245" s="130"/>
      <c r="BU245" s="130"/>
      <c r="BV245" s="130"/>
      <c r="BW245" s="130"/>
      <c r="BX245" s="130"/>
      <c r="BY245" s="130"/>
      <c r="BZ245" s="130"/>
      <c r="CA245" s="130"/>
      <c r="CB245" s="130"/>
      <c r="CC245" s="130"/>
      <c r="CD245" s="130"/>
      <c r="CE245" s="130"/>
      <c r="CF245" s="130"/>
      <c r="CG245" s="130"/>
      <c r="CH245" s="130"/>
      <c r="CI245" s="130"/>
      <c r="CJ245" s="130"/>
      <c r="CK245" s="130"/>
      <c r="CL245" s="130"/>
      <c r="CM245" s="130"/>
      <c r="CN245" s="130"/>
      <c r="CO245" s="130"/>
      <c r="CP245" s="130"/>
      <c r="CQ245" s="130"/>
      <c r="CR245" s="130"/>
      <c r="CS245" s="130"/>
      <c r="CT245" s="130"/>
      <c r="CU245" s="130"/>
      <c r="CV245" s="130"/>
      <c r="CW245" s="130"/>
      <c r="CX245" s="130"/>
      <c r="CY245" s="130"/>
      <c r="CZ245" s="130"/>
      <c r="DA245" s="130"/>
      <c r="DB245" s="130"/>
      <c r="DC245" s="130"/>
      <c r="DD245" s="130"/>
      <c r="DE245" s="130"/>
      <c r="DF245" s="130"/>
      <c r="DG245" s="130"/>
      <c r="DH245" s="130"/>
      <c r="DI245" s="130"/>
      <c r="DJ245" s="130"/>
      <c r="DK245" s="130"/>
      <c r="DL245" s="130"/>
      <c r="DM245" s="130"/>
      <c r="DN245" s="130"/>
      <c r="DO245" s="130"/>
      <c r="DP245" s="130"/>
      <c r="DQ245" s="130"/>
      <c r="DR245" s="130"/>
      <c r="DS245" s="130"/>
      <c r="DT245" s="130"/>
      <c r="DU245" s="130"/>
      <c r="DV245" s="130"/>
      <c r="DW245" s="130"/>
      <c r="DX245" s="130"/>
      <c r="DY245" s="130"/>
      <c r="DZ245" s="130"/>
      <c r="EA245" s="130"/>
      <c r="EB245" s="130"/>
    </row>
    <row r="246" spans="1:132" s="95" customFormat="1" ht="15.75" customHeight="1">
      <c r="A246" s="130"/>
      <c r="C246" s="98"/>
      <c r="S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  <c r="AR246" s="130"/>
      <c r="AS246" s="130"/>
      <c r="AT246" s="130"/>
      <c r="AU246" s="130"/>
      <c r="AV246" s="130"/>
      <c r="AW246" s="130"/>
      <c r="AX246" s="130"/>
      <c r="AY246" s="130"/>
      <c r="AZ246" s="130"/>
      <c r="BA246" s="130"/>
      <c r="BB246" s="130"/>
      <c r="BC246" s="130"/>
      <c r="BD246" s="130"/>
      <c r="BE246" s="130"/>
      <c r="BF246" s="130"/>
      <c r="BG246" s="130"/>
      <c r="BH246" s="130"/>
      <c r="BI246" s="130"/>
      <c r="BJ246" s="130"/>
      <c r="BK246" s="130"/>
      <c r="BL246" s="130"/>
      <c r="BM246" s="130"/>
      <c r="BN246" s="130"/>
      <c r="BO246" s="130"/>
      <c r="BP246" s="130"/>
      <c r="BQ246" s="130"/>
      <c r="BR246" s="130"/>
      <c r="BS246" s="130"/>
      <c r="BT246" s="130"/>
      <c r="BU246" s="130"/>
      <c r="BV246" s="130"/>
      <c r="BW246" s="130"/>
      <c r="BX246" s="130"/>
      <c r="BY246" s="130"/>
      <c r="BZ246" s="130"/>
      <c r="CA246" s="130"/>
      <c r="CB246" s="130"/>
      <c r="CC246" s="130"/>
      <c r="CD246" s="130"/>
      <c r="CE246" s="130"/>
      <c r="CF246" s="130"/>
      <c r="CG246" s="130"/>
      <c r="CH246" s="130"/>
      <c r="CI246" s="130"/>
      <c r="CJ246" s="130"/>
      <c r="CK246" s="130"/>
      <c r="CL246" s="130"/>
      <c r="CM246" s="130"/>
      <c r="CN246" s="130"/>
      <c r="CO246" s="130"/>
      <c r="CP246" s="130"/>
      <c r="CQ246" s="130"/>
      <c r="CR246" s="130"/>
      <c r="CS246" s="130"/>
      <c r="CT246" s="130"/>
      <c r="CU246" s="130"/>
      <c r="CV246" s="130"/>
      <c r="CW246" s="130"/>
      <c r="CX246" s="130"/>
      <c r="CY246" s="130"/>
      <c r="CZ246" s="130"/>
      <c r="DA246" s="130"/>
      <c r="DB246" s="130"/>
      <c r="DC246" s="130"/>
      <c r="DD246" s="130"/>
      <c r="DE246" s="130"/>
      <c r="DF246" s="130"/>
      <c r="DG246" s="130"/>
      <c r="DH246" s="130"/>
      <c r="DI246" s="130"/>
      <c r="DJ246" s="130"/>
      <c r="DK246" s="130"/>
      <c r="DL246" s="130"/>
      <c r="DM246" s="130"/>
      <c r="DN246" s="130"/>
      <c r="DO246" s="130"/>
      <c r="DP246" s="130"/>
      <c r="DQ246" s="130"/>
      <c r="DR246" s="130"/>
      <c r="DS246" s="130"/>
      <c r="DT246" s="130"/>
      <c r="DU246" s="130"/>
      <c r="DV246" s="130"/>
      <c r="DW246" s="130"/>
      <c r="DX246" s="130"/>
      <c r="DY246" s="130"/>
      <c r="DZ246" s="130"/>
      <c r="EA246" s="130"/>
      <c r="EB246" s="130"/>
    </row>
    <row r="247" spans="1:132" s="95" customFormat="1" ht="15.75" customHeight="1">
      <c r="A247" s="130"/>
      <c r="C247" s="98"/>
      <c r="S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  <c r="AN247" s="130"/>
      <c r="AO247" s="130"/>
      <c r="AP247" s="130"/>
      <c r="AQ247" s="130"/>
      <c r="AR247" s="130"/>
      <c r="AS247" s="130"/>
      <c r="AT247" s="130"/>
      <c r="AU247" s="130"/>
      <c r="AV247" s="130"/>
      <c r="AW247" s="130"/>
      <c r="AX247" s="130"/>
      <c r="AY247" s="130"/>
      <c r="AZ247" s="130"/>
      <c r="BA247" s="130"/>
      <c r="BB247" s="130"/>
      <c r="BC247" s="130"/>
      <c r="BD247" s="130"/>
      <c r="BE247" s="130"/>
      <c r="BF247" s="130"/>
      <c r="BG247" s="130"/>
      <c r="BH247" s="130"/>
      <c r="BI247" s="130"/>
      <c r="BJ247" s="130"/>
      <c r="BK247" s="130"/>
      <c r="BL247" s="130"/>
      <c r="BM247" s="130"/>
      <c r="BN247" s="130"/>
      <c r="BO247" s="130"/>
      <c r="BP247" s="130"/>
      <c r="BQ247" s="130"/>
      <c r="BR247" s="130"/>
      <c r="BS247" s="130"/>
      <c r="BT247" s="130"/>
      <c r="BU247" s="130"/>
      <c r="BV247" s="130"/>
      <c r="BW247" s="130"/>
      <c r="BX247" s="130"/>
      <c r="BY247" s="130"/>
      <c r="BZ247" s="130"/>
      <c r="CA247" s="130"/>
      <c r="CB247" s="130"/>
      <c r="CC247" s="130"/>
      <c r="CD247" s="130"/>
      <c r="CE247" s="130"/>
      <c r="CF247" s="130"/>
      <c r="CG247" s="130"/>
      <c r="CH247" s="130"/>
      <c r="CI247" s="130"/>
      <c r="CJ247" s="130"/>
      <c r="CK247" s="130"/>
      <c r="CL247" s="130"/>
      <c r="CM247" s="130"/>
      <c r="CN247" s="130"/>
      <c r="CO247" s="130"/>
      <c r="CP247" s="130"/>
      <c r="CQ247" s="130"/>
      <c r="CR247" s="130"/>
      <c r="CS247" s="130"/>
      <c r="CT247" s="130"/>
      <c r="CU247" s="130"/>
      <c r="CV247" s="130"/>
      <c r="CW247" s="130"/>
      <c r="CX247" s="130"/>
      <c r="CY247" s="130"/>
      <c r="CZ247" s="130"/>
      <c r="DA247" s="130"/>
      <c r="DB247" s="130"/>
      <c r="DC247" s="130"/>
      <c r="DD247" s="130"/>
      <c r="DE247" s="130"/>
      <c r="DF247" s="130"/>
      <c r="DG247" s="130"/>
      <c r="DH247" s="130"/>
      <c r="DI247" s="130"/>
      <c r="DJ247" s="130"/>
      <c r="DK247" s="130"/>
      <c r="DL247" s="130"/>
      <c r="DM247" s="130"/>
      <c r="DN247" s="130"/>
      <c r="DO247" s="130"/>
      <c r="DP247" s="130"/>
      <c r="DQ247" s="130"/>
      <c r="DR247" s="130"/>
      <c r="DS247" s="130"/>
      <c r="DT247" s="130"/>
      <c r="DU247" s="130"/>
      <c r="DV247" s="130"/>
      <c r="DW247" s="130"/>
      <c r="DX247" s="130"/>
      <c r="DY247" s="130"/>
      <c r="DZ247" s="130"/>
      <c r="EA247" s="130"/>
      <c r="EB247" s="130"/>
    </row>
    <row r="248" spans="1:132" s="95" customFormat="1" ht="15.75" customHeight="1">
      <c r="A248" s="130"/>
      <c r="C248" s="98"/>
      <c r="S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  <c r="AK248" s="130"/>
      <c r="AL248" s="130"/>
      <c r="AM248" s="130"/>
      <c r="AN248" s="130"/>
      <c r="AO248" s="130"/>
      <c r="AP248" s="130"/>
      <c r="AQ248" s="130"/>
      <c r="AR248" s="130"/>
      <c r="AS248" s="130"/>
      <c r="AT248" s="130"/>
      <c r="AU248" s="130"/>
      <c r="AV248" s="130"/>
      <c r="AW248" s="130"/>
      <c r="AX248" s="130"/>
      <c r="AY248" s="130"/>
      <c r="AZ248" s="130"/>
      <c r="BA248" s="130"/>
      <c r="BB248" s="130"/>
      <c r="BC248" s="130"/>
      <c r="BD248" s="130"/>
      <c r="BE248" s="130"/>
      <c r="BF248" s="130"/>
      <c r="BG248" s="130"/>
      <c r="BH248" s="130"/>
      <c r="BI248" s="130"/>
      <c r="BJ248" s="130"/>
      <c r="BK248" s="130"/>
      <c r="BL248" s="130"/>
      <c r="BM248" s="130"/>
      <c r="BN248" s="130"/>
      <c r="BO248" s="130"/>
      <c r="BP248" s="130"/>
      <c r="BQ248" s="130"/>
      <c r="BR248" s="130"/>
      <c r="BS248" s="130"/>
      <c r="BT248" s="130"/>
      <c r="BU248" s="130"/>
      <c r="BV248" s="130"/>
      <c r="BW248" s="130"/>
      <c r="BX248" s="130"/>
      <c r="BY248" s="130"/>
      <c r="BZ248" s="130"/>
      <c r="CA248" s="130"/>
      <c r="CB248" s="130"/>
      <c r="CC248" s="130"/>
      <c r="CD248" s="130"/>
      <c r="CE248" s="130"/>
      <c r="CF248" s="130"/>
      <c r="CG248" s="130"/>
      <c r="CH248" s="130"/>
      <c r="CI248" s="130"/>
      <c r="CJ248" s="130"/>
      <c r="CK248" s="130"/>
      <c r="CL248" s="130"/>
      <c r="CM248" s="130"/>
      <c r="CN248" s="130"/>
      <c r="CO248" s="130"/>
      <c r="CP248" s="130"/>
      <c r="CQ248" s="130"/>
      <c r="CR248" s="130"/>
      <c r="CS248" s="130"/>
      <c r="CT248" s="130"/>
      <c r="CU248" s="130"/>
      <c r="CV248" s="130"/>
      <c r="CW248" s="130"/>
      <c r="CX248" s="130"/>
      <c r="CY248" s="130"/>
      <c r="CZ248" s="130"/>
      <c r="DA248" s="130"/>
      <c r="DB248" s="130"/>
      <c r="DC248" s="130"/>
      <c r="DD248" s="130"/>
      <c r="DE248" s="130"/>
      <c r="DF248" s="130"/>
      <c r="DG248" s="130"/>
      <c r="DH248" s="130"/>
      <c r="DI248" s="130"/>
      <c r="DJ248" s="130"/>
      <c r="DK248" s="130"/>
      <c r="DL248" s="130"/>
      <c r="DM248" s="130"/>
      <c r="DN248" s="130"/>
      <c r="DO248" s="130"/>
      <c r="DP248" s="130"/>
      <c r="DQ248" s="130"/>
      <c r="DR248" s="130"/>
      <c r="DS248" s="130"/>
      <c r="DT248" s="130"/>
      <c r="DU248" s="130"/>
      <c r="DV248" s="130"/>
      <c r="DW248" s="130"/>
      <c r="DX248" s="130"/>
      <c r="DY248" s="130"/>
      <c r="DZ248" s="130"/>
      <c r="EA248" s="130"/>
      <c r="EB248" s="130"/>
    </row>
    <row r="249" spans="1:132" s="95" customFormat="1" ht="15.75" customHeight="1">
      <c r="A249" s="130"/>
      <c r="C249" s="98"/>
      <c r="S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AJ249" s="130"/>
      <c r="AK249" s="130"/>
      <c r="AL249" s="130"/>
      <c r="AM249" s="130"/>
      <c r="AN249" s="130"/>
      <c r="AO249" s="130"/>
      <c r="AP249" s="130"/>
      <c r="AQ249" s="130"/>
      <c r="AR249" s="130"/>
      <c r="AS249" s="130"/>
      <c r="AT249" s="130"/>
      <c r="AU249" s="130"/>
      <c r="AV249" s="130"/>
      <c r="AW249" s="130"/>
      <c r="AX249" s="130"/>
      <c r="AY249" s="130"/>
      <c r="AZ249" s="130"/>
      <c r="BA249" s="130"/>
      <c r="BB249" s="130"/>
      <c r="BC249" s="130"/>
      <c r="BD249" s="130"/>
      <c r="BE249" s="130"/>
      <c r="BF249" s="130"/>
      <c r="BG249" s="130"/>
      <c r="BH249" s="130"/>
      <c r="BI249" s="130"/>
      <c r="BJ249" s="130"/>
      <c r="BK249" s="130"/>
      <c r="BL249" s="130"/>
      <c r="BM249" s="130"/>
      <c r="BN249" s="130"/>
      <c r="BO249" s="130"/>
      <c r="BP249" s="130"/>
      <c r="BQ249" s="130"/>
      <c r="BR249" s="130"/>
      <c r="BS249" s="130"/>
      <c r="BT249" s="130"/>
      <c r="BU249" s="130"/>
      <c r="BV249" s="130"/>
      <c r="BW249" s="130"/>
      <c r="BX249" s="130"/>
      <c r="BY249" s="130"/>
      <c r="BZ249" s="130"/>
      <c r="CA249" s="130"/>
      <c r="CB249" s="130"/>
      <c r="CC249" s="130"/>
      <c r="CD249" s="130"/>
      <c r="CE249" s="130"/>
      <c r="CF249" s="130"/>
      <c r="CG249" s="130"/>
      <c r="CH249" s="130"/>
      <c r="CI249" s="130"/>
      <c r="CJ249" s="130"/>
      <c r="CK249" s="130"/>
      <c r="CL249" s="130"/>
      <c r="CM249" s="130"/>
      <c r="CN249" s="130"/>
      <c r="CO249" s="130"/>
      <c r="CP249" s="130"/>
      <c r="CQ249" s="130"/>
      <c r="CR249" s="130"/>
      <c r="CS249" s="130"/>
      <c r="CT249" s="130"/>
      <c r="CU249" s="130"/>
      <c r="CV249" s="130"/>
      <c r="CW249" s="130"/>
      <c r="CX249" s="130"/>
      <c r="CY249" s="130"/>
      <c r="CZ249" s="130"/>
      <c r="DA249" s="130"/>
      <c r="DB249" s="130"/>
      <c r="DC249" s="130"/>
      <c r="DD249" s="130"/>
      <c r="DE249" s="130"/>
      <c r="DF249" s="130"/>
      <c r="DG249" s="130"/>
      <c r="DH249" s="130"/>
      <c r="DI249" s="130"/>
      <c r="DJ249" s="130"/>
      <c r="DK249" s="130"/>
      <c r="DL249" s="130"/>
      <c r="DM249" s="130"/>
      <c r="DN249" s="130"/>
      <c r="DO249" s="130"/>
      <c r="DP249" s="130"/>
      <c r="DQ249" s="130"/>
      <c r="DR249" s="130"/>
      <c r="DS249" s="130"/>
      <c r="DT249" s="130"/>
      <c r="DU249" s="130"/>
      <c r="DV249" s="130"/>
      <c r="DW249" s="130"/>
      <c r="DX249" s="130"/>
      <c r="DY249" s="130"/>
      <c r="DZ249" s="130"/>
      <c r="EA249" s="130"/>
      <c r="EB249" s="130"/>
    </row>
    <row r="250" spans="1:132" s="95" customFormat="1" ht="15.75" customHeight="1">
      <c r="A250" s="130"/>
      <c r="C250" s="98"/>
      <c r="S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130"/>
      <c r="AK250" s="130"/>
      <c r="AL250" s="130"/>
      <c r="AM250" s="130"/>
      <c r="AN250" s="130"/>
      <c r="AO250" s="130"/>
      <c r="AP250" s="130"/>
      <c r="AQ250" s="130"/>
      <c r="AR250" s="130"/>
      <c r="AS250" s="130"/>
      <c r="AT250" s="130"/>
      <c r="AU250" s="130"/>
      <c r="AV250" s="130"/>
      <c r="AW250" s="130"/>
      <c r="AX250" s="130"/>
      <c r="AY250" s="130"/>
      <c r="AZ250" s="130"/>
      <c r="BA250" s="130"/>
      <c r="BB250" s="130"/>
      <c r="BC250" s="130"/>
      <c r="BD250" s="130"/>
      <c r="BE250" s="130"/>
      <c r="BF250" s="130"/>
      <c r="BG250" s="130"/>
      <c r="BH250" s="130"/>
      <c r="BI250" s="130"/>
      <c r="BJ250" s="130"/>
      <c r="BK250" s="130"/>
      <c r="BL250" s="130"/>
      <c r="BM250" s="130"/>
      <c r="BN250" s="130"/>
      <c r="BO250" s="130"/>
      <c r="BP250" s="130"/>
      <c r="BQ250" s="130"/>
      <c r="BR250" s="130"/>
      <c r="BS250" s="130"/>
      <c r="BT250" s="130"/>
      <c r="BU250" s="130"/>
      <c r="BV250" s="130"/>
      <c r="BW250" s="130"/>
      <c r="BX250" s="130"/>
      <c r="BY250" s="130"/>
      <c r="BZ250" s="130"/>
      <c r="CA250" s="130"/>
      <c r="CB250" s="130"/>
      <c r="CC250" s="130"/>
      <c r="CD250" s="130"/>
      <c r="CE250" s="130"/>
      <c r="CF250" s="130"/>
      <c r="CG250" s="130"/>
      <c r="CH250" s="130"/>
      <c r="CI250" s="130"/>
      <c r="CJ250" s="130"/>
      <c r="CK250" s="130"/>
      <c r="CL250" s="130"/>
      <c r="CM250" s="130"/>
      <c r="CN250" s="130"/>
      <c r="CO250" s="130"/>
      <c r="CP250" s="130"/>
      <c r="CQ250" s="130"/>
      <c r="CR250" s="130"/>
      <c r="CS250" s="130"/>
      <c r="CT250" s="130"/>
      <c r="CU250" s="130"/>
      <c r="CV250" s="130"/>
      <c r="CW250" s="130"/>
      <c r="CX250" s="130"/>
      <c r="CY250" s="130"/>
      <c r="CZ250" s="130"/>
      <c r="DA250" s="130"/>
      <c r="DB250" s="130"/>
      <c r="DC250" s="130"/>
      <c r="DD250" s="130"/>
      <c r="DE250" s="130"/>
      <c r="DF250" s="130"/>
      <c r="DG250" s="130"/>
      <c r="DH250" s="130"/>
      <c r="DI250" s="130"/>
      <c r="DJ250" s="130"/>
      <c r="DK250" s="130"/>
      <c r="DL250" s="130"/>
      <c r="DM250" s="130"/>
      <c r="DN250" s="130"/>
      <c r="DO250" s="130"/>
      <c r="DP250" s="130"/>
      <c r="DQ250" s="130"/>
      <c r="DR250" s="130"/>
      <c r="DS250" s="130"/>
      <c r="DT250" s="130"/>
      <c r="DU250" s="130"/>
      <c r="DV250" s="130"/>
      <c r="DW250" s="130"/>
      <c r="DX250" s="130"/>
      <c r="DY250" s="130"/>
      <c r="DZ250" s="130"/>
      <c r="EA250" s="130"/>
      <c r="EB250" s="130"/>
    </row>
    <row r="251" spans="1:132" s="95" customFormat="1" ht="15.75" customHeight="1">
      <c r="A251" s="130"/>
      <c r="C251" s="98"/>
      <c r="S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0"/>
      <c r="AY251" s="130"/>
      <c r="AZ251" s="130"/>
      <c r="BA251" s="130"/>
      <c r="BB251" s="130"/>
      <c r="BC251" s="130"/>
      <c r="BD251" s="130"/>
      <c r="BE251" s="130"/>
      <c r="BF251" s="130"/>
      <c r="BG251" s="130"/>
      <c r="BH251" s="130"/>
      <c r="BI251" s="130"/>
      <c r="BJ251" s="130"/>
      <c r="BK251" s="130"/>
      <c r="BL251" s="130"/>
      <c r="BM251" s="130"/>
      <c r="BN251" s="130"/>
      <c r="BO251" s="130"/>
      <c r="BP251" s="130"/>
      <c r="BQ251" s="130"/>
      <c r="BR251" s="130"/>
      <c r="BS251" s="130"/>
      <c r="BT251" s="130"/>
      <c r="BU251" s="130"/>
      <c r="BV251" s="130"/>
      <c r="BW251" s="130"/>
      <c r="BX251" s="130"/>
      <c r="BY251" s="130"/>
      <c r="BZ251" s="130"/>
      <c r="CA251" s="130"/>
      <c r="CB251" s="130"/>
      <c r="CC251" s="130"/>
      <c r="CD251" s="130"/>
      <c r="CE251" s="130"/>
      <c r="CF251" s="130"/>
      <c r="CG251" s="130"/>
      <c r="CH251" s="130"/>
      <c r="CI251" s="130"/>
      <c r="CJ251" s="130"/>
      <c r="CK251" s="130"/>
      <c r="CL251" s="130"/>
      <c r="CM251" s="130"/>
      <c r="CN251" s="130"/>
      <c r="CO251" s="130"/>
      <c r="CP251" s="130"/>
      <c r="CQ251" s="130"/>
      <c r="CR251" s="130"/>
      <c r="CS251" s="130"/>
      <c r="CT251" s="130"/>
      <c r="CU251" s="130"/>
      <c r="CV251" s="130"/>
      <c r="CW251" s="130"/>
      <c r="CX251" s="130"/>
      <c r="CY251" s="130"/>
      <c r="CZ251" s="130"/>
      <c r="DA251" s="130"/>
      <c r="DB251" s="130"/>
      <c r="DC251" s="130"/>
      <c r="DD251" s="130"/>
      <c r="DE251" s="130"/>
      <c r="DF251" s="130"/>
      <c r="DG251" s="130"/>
      <c r="DH251" s="130"/>
      <c r="DI251" s="130"/>
      <c r="DJ251" s="130"/>
      <c r="DK251" s="130"/>
      <c r="DL251" s="130"/>
      <c r="DM251" s="130"/>
      <c r="DN251" s="130"/>
      <c r="DO251" s="130"/>
      <c r="DP251" s="130"/>
      <c r="DQ251" s="130"/>
      <c r="DR251" s="130"/>
      <c r="DS251" s="130"/>
      <c r="DT251" s="130"/>
      <c r="DU251" s="130"/>
      <c r="DV251" s="130"/>
      <c r="DW251" s="130"/>
      <c r="DX251" s="130"/>
      <c r="DY251" s="130"/>
      <c r="DZ251" s="130"/>
      <c r="EA251" s="130"/>
      <c r="EB251" s="130"/>
    </row>
    <row r="252" spans="1:132" s="95" customFormat="1" ht="15.75" customHeight="1">
      <c r="A252" s="130"/>
      <c r="C252" s="98"/>
      <c r="S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0"/>
      <c r="AX252" s="130"/>
      <c r="AY252" s="130"/>
      <c r="AZ252" s="130"/>
      <c r="BA252" s="130"/>
      <c r="BB252" s="130"/>
      <c r="BC252" s="130"/>
      <c r="BD252" s="130"/>
      <c r="BE252" s="130"/>
      <c r="BF252" s="130"/>
      <c r="BG252" s="130"/>
      <c r="BH252" s="130"/>
      <c r="BI252" s="130"/>
      <c r="BJ252" s="130"/>
      <c r="BK252" s="130"/>
      <c r="BL252" s="130"/>
      <c r="BM252" s="130"/>
      <c r="BN252" s="130"/>
      <c r="BO252" s="130"/>
      <c r="BP252" s="130"/>
      <c r="BQ252" s="130"/>
      <c r="BR252" s="130"/>
      <c r="BS252" s="130"/>
      <c r="BT252" s="130"/>
      <c r="BU252" s="130"/>
      <c r="BV252" s="130"/>
      <c r="BW252" s="130"/>
      <c r="BX252" s="130"/>
      <c r="BY252" s="130"/>
      <c r="BZ252" s="130"/>
      <c r="CA252" s="130"/>
      <c r="CB252" s="130"/>
      <c r="CC252" s="130"/>
      <c r="CD252" s="130"/>
      <c r="CE252" s="130"/>
      <c r="CF252" s="130"/>
      <c r="CG252" s="130"/>
      <c r="CH252" s="130"/>
      <c r="CI252" s="130"/>
      <c r="CJ252" s="130"/>
      <c r="CK252" s="130"/>
      <c r="CL252" s="130"/>
      <c r="CM252" s="130"/>
      <c r="CN252" s="130"/>
      <c r="CO252" s="130"/>
      <c r="CP252" s="130"/>
      <c r="CQ252" s="130"/>
      <c r="CR252" s="130"/>
      <c r="CS252" s="130"/>
      <c r="CT252" s="130"/>
      <c r="CU252" s="130"/>
      <c r="CV252" s="130"/>
      <c r="CW252" s="130"/>
      <c r="CX252" s="130"/>
      <c r="CY252" s="130"/>
      <c r="CZ252" s="130"/>
      <c r="DA252" s="130"/>
      <c r="DB252" s="130"/>
      <c r="DC252" s="130"/>
      <c r="DD252" s="130"/>
      <c r="DE252" s="130"/>
      <c r="DF252" s="130"/>
      <c r="DG252" s="130"/>
      <c r="DH252" s="130"/>
      <c r="DI252" s="130"/>
      <c r="DJ252" s="130"/>
      <c r="DK252" s="130"/>
      <c r="DL252" s="130"/>
      <c r="DM252" s="130"/>
      <c r="DN252" s="130"/>
      <c r="DO252" s="130"/>
      <c r="DP252" s="130"/>
      <c r="DQ252" s="130"/>
      <c r="DR252" s="130"/>
      <c r="DS252" s="130"/>
      <c r="DT252" s="130"/>
      <c r="DU252" s="130"/>
      <c r="DV252" s="130"/>
      <c r="DW252" s="130"/>
      <c r="DX252" s="130"/>
      <c r="DY252" s="130"/>
      <c r="DZ252" s="130"/>
      <c r="EA252" s="130"/>
      <c r="EB252" s="130"/>
    </row>
    <row r="253" spans="1:132" s="95" customFormat="1" ht="15.75" customHeight="1">
      <c r="A253" s="130"/>
      <c r="C253" s="98"/>
      <c r="S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  <c r="AX253" s="130"/>
      <c r="AY253" s="130"/>
      <c r="AZ253" s="130"/>
      <c r="BA253" s="130"/>
      <c r="BB253" s="130"/>
      <c r="BC253" s="130"/>
      <c r="BD253" s="130"/>
      <c r="BE253" s="130"/>
      <c r="BF253" s="130"/>
      <c r="BG253" s="130"/>
      <c r="BH253" s="130"/>
      <c r="BI253" s="130"/>
      <c r="BJ253" s="130"/>
      <c r="BK253" s="130"/>
      <c r="BL253" s="130"/>
      <c r="BM253" s="130"/>
      <c r="BN253" s="130"/>
      <c r="BO253" s="130"/>
      <c r="BP253" s="130"/>
      <c r="BQ253" s="130"/>
      <c r="BR253" s="130"/>
      <c r="BS253" s="130"/>
      <c r="BT253" s="130"/>
      <c r="BU253" s="130"/>
      <c r="BV253" s="130"/>
      <c r="BW253" s="130"/>
      <c r="BX253" s="130"/>
      <c r="BY253" s="130"/>
      <c r="BZ253" s="130"/>
      <c r="CA253" s="130"/>
      <c r="CB253" s="130"/>
      <c r="CC253" s="130"/>
      <c r="CD253" s="130"/>
      <c r="CE253" s="130"/>
      <c r="CF253" s="130"/>
      <c r="CG253" s="130"/>
      <c r="CH253" s="130"/>
      <c r="CI253" s="130"/>
      <c r="CJ253" s="130"/>
      <c r="CK253" s="130"/>
      <c r="CL253" s="130"/>
      <c r="CM253" s="130"/>
      <c r="CN253" s="130"/>
      <c r="CO253" s="130"/>
      <c r="CP253" s="130"/>
      <c r="CQ253" s="130"/>
      <c r="CR253" s="130"/>
      <c r="CS253" s="130"/>
      <c r="CT253" s="130"/>
      <c r="CU253" s="130"/>
      <c r="CV253" s="130"/>
      <c r="CW253" s="130"/>
      <c r="CX253" s="130"/>
      <c r="CY253" s="130"/>
      <c r="CZ253" s="130"/>
      <c r="DA253" s="130"/>
      <c r="DB253" s="130"/>
      <c r="DC253" s="130"/>
      <c r="DD253" s="130"/>
      <c r="DE253" s="130"/>
      <c r="DF253" s="130"/>
      <c r="DG253" s="130"/>
      <c r="DH253" s="130"/>
      <c r="DI253" s="130"/>
      <c r="DJ253" s="130"/>
      <c r="DK253" s="130"/>
      <c r="DL253" s="130"/>
      <c r="DM253" s="130"/>
      <c r="DN253" s="130"/>
      <c r="DO253" s="130"/>
      <c r="DP253" s="130"/>
      <c r="DQ253" s="130"/>
      <c r="DR253" s="130"/>
      <c r="DS253" s="130"/>
      <c r="DT253" s="130"/>
      <c r="DU253" s="130"/>
      <c r="DV253" s="130"/>
      <c r="DW253" s="130"/>
      <c r="DX253" s="130"/>
      <c r="DY253" s="130"/>
      <c r="DZ253" s="130"/>
      <c r="EA253" s="130"/>
      <c r="EB253" s="130"/>
    </row>
    <row r="254" spans="1:132" s="95" customFormat="1" ht="15.75" customHeight="1">
      <c r="A254" s="130"/>
      <c r="C254" s="98"/>
      <c r="S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0"/>
      <c r="AX254" s="130"/>
      <c r="AY254" s="130"/>
      <c r="AZ254" s="130"/>
      <c r="BA254" s="130"/>
      <c r="BB254" s="130"/>
      <c r="BC254" s="130"/>
      <c r="BD254" s="130"/>
      <c r="BE254" s="130"/>
      <c r="BF254" s="130"/>
      <c r="BG254" s="130"/>
      <c r="BH254" s="130"/>
      <c r="BI254" s="130"/>
      <c r="BJ254" s="130"/>
      <c r="BK254" s="130"/>
      <c r="BL254" s="130"/>
      <c r="BM254" s="130"/>
      <c r="BN254" s="130"/>
      <c r="BO254" s="130"/>
      <c r="BP254" s="130"/>
      <c r="BQ254" s="130"/>
      <c r="BR254" s="130"/>
      <c r="BS254" s="130"/>
      <c r="BT254" s="130"/>
      <c r="BU254" s="130"/>
      <c r="BV254" s="130"/>
      <c r="BW254" s="130"/>
      <c r="BX254" s="130"/>
      <c r="BY254" s="130"/>
      <c r="BZ254" s="130"/>
      <c r="CA254" s="130"/>
      <c r="CB254" s="130"/>
      <c r="CC254" s="130"/>
      <c r="CD254" s="130"/>
      <c r="CE254" s="130"/>
      <c r="CF254" s="130"/>
      <c r="CG254" s="130"/>
      <c r="CH254" s="130"/>
      <c r="CI254" s="130"/>
      <c r="CJ254" s="130"/>
      <c r="CK254" s="130"/>
      <c r="CL254" s="130"/>
      <c r="CM254" s="130"/>
      <c r="CN254" s="130"/>
      <c r="CO254" s="130"/>
      <c r="CP254" s="130"/>
      <c r="CQ254" s="130"/>
      <c r="CR254" s="130"/>
      <c r="CS254" s="130"/>
      <c r="CT254" s="130"/>
      <c r="CU254" s="130"/>
      <c r="CV254" s="130"/>
      <c r="CW254" s="130"/>
      <c r="CX254" s="130"/>
      <c r="CY254" s="130"/>
      <c r="CZ254" s="130"/>
      <c r="DA254" s="130"/>
      <c r="DB254" s="130"/>
      <c r="DC254" s="130"/>
      <c r="DD254" s="130"/>
      <c r="DE254" s="130"/>
      <c r="DF254" s="130"/>
      <c r="DG254" s="130"/>
      <c r="DH254" s="130"/>
      <c r="DI254" s="130"/>
      <c r="DJ254" s="130"/>
      <c r="DK254" s="130"/>
      <c r="DL254" s="130"/>
      <c r="DM254" s="130"/>
      <c r="DN254" s="130"/>
      <c r="DO254" s="130"/>
      <c r="DP254" s="130"/>
      <c r="DQ254" s="130"/>
      <c r="DR254" s="130"/>
      <c r="DS254" s="130"/>
      <c r="DT254" s="130"/>
      <c r="DU254" s="130"/>
      <c r="DV254" s="130"/>
      <c r="DW254" s="130"/>
      <c r="DX254" s="130"/>
      <c r="DY254" s="130"/>
      <c r="DZ254" s="130"/>
      <c r="EA254" s="130"/>
      <c r="EB254" s="130"/>
    </row>
    <row r="255" spans="1:132" s="95" customFormat="1" ht="15.75" customHeight="1">
      <c r="A255" s="130"/>
      <c r="C255" s="98"/>
      <c r="S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  <c r="AX255" s="130"/>
      <c r="AY255" s="130"/>
      <c r="AZ255" s="130"/>
      <c r="BA255" s="130"/>
      <c r="BB255" s="130"/>
      <c r="BC255" s="130"/>
      <c r="BD255" s="130"/>
      <c r="BE255" s="130"/>
      <c r="BF255" s="130"/>
      <c r="BG255" s="130"/>
      <c r="BH255" s="130"/>
      <c r="BI255" s="130"/>
      <c r="BJ255" s="130"/>
      <c r="BK255" s="130"/>
      <c r="BL255" s="130"/>
      <c r="BM255" s="130"/>
      <c r="BN255" s="130"/>
      <c r="BO255" s="130"/>
      <c r="BP255" s="130"/>
      <c r="BQ255" s="130"/>
      <c r="BR255" s="130"/>
      <c r="BS255" s="130"/>
      <c r="BT255" s="130"/>
      <c r="BU255" s="130"/>
      <c r="BV255" s="130"/>
      <c r="BW255" s="130"/>
      <c r="BX255" s="130"/>
      <c r="BY255" s="130"/>
      <c r="BZ255" s="130"/>
      <c r="CA255" s="130"/>
      <c r="CB255" s="130"/>
      <c r="CC255" s="130"/>
      <c r="CD255" s="130"/>
      <c r="CE255" s="130"/>
      <c r="CF255" s="130"/>
      <c r="CG255" s="130"/>
      <c r="CH255" s="130"/>
      <c r="CI255" s="130"/>
      <c r="CJ255" s="130"/>
      <c r="CK255" s="130"/>
      <c r="CL255" s="130"/>
      <c r="CM255" s="130"/>
      <c r="CN255" s="130"/>
      <c r="CO255" s="130"/>
      <c r="CP255" s="130"/>
      <c r="CQ255" s="130"/>
      <c r="CR255" s="130"/>
      <c r="CS255" s="130"/>
      <c r="CT255" s="130"/>
      <c r="CU255" s="130"/>
      <c r="CV255" s="130"/>
      <c r="CW255" s="130"/>
      <c r="CX255" s="130"/>
      <c r="CY255" s="130"/>
      <c r="CZ255" s="130"/>
      <c r="DA255" s="130"/>
      <c r="DB255" s="130"/>
      <c r="DC255" s="130"/>
      <c r="DD255" s="130"/>
      <c r="DE255" s="130"/>
      <c r="DF255" s="130"/>
      <c r="DG255" s="130"/>
      <c r="DH255" s="130"/>
      <c r="DI255" s="130"/>
      <c r="DJ255" s="130"/>
      <c r="DK255" s="130"/>
      <c r="DL255" s="130"/>
      <c r="DM255" s="130"/>
      <c r="DN255" s="130"/>
      <c r="DO255" s="130"/>
      <c r="DP255" s="130"/>
      <c r="DQ255" s="130"/>
      <c r="DR255" s="130"/>
      <c r="DS255" s="130"/>
      <c r="DT255" s="130"/>
      <c r="DU255" s="130"/>
      <c r="DV255" s="130"/>
      <c r="DW255" s="130"/>
      <c r="DX255" s="130"/>
      <c r="DY255" s="130"/>
      <c r="DZ255" s="130"/>
      <c r="EA255" s="130"/>
      <c r="EB255" s="130"/>
    </row>
    <row r="256" spans="1:132" s="95" customFormat="1" ht="15.75" customHeight="1">
      <c r="A256" s="130"/>
      <c r="C256" s="98"/>
      <c r="S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0"/>
      <c r="AX256" s="130"/>
      <c r="AY256" s="130"/>
      <c r="AZ256" s="130"/>
      <c r="BA256" s="130"/>
      <c r="BB256" s="130"/>
      <c r="BC256" s="130"/>
      <c r="BD256" s="130"/>
      <c r="BE256" s="130"/>
      <c r="BF256" s="130"/>
      <c r="BG256" s="130"/>
      <c r="BH256" s="130"/>
      <c r="BI256" s="130"/>
      <c r="BJ256" s="130"/>
      <c r="BK256" s="130"/>
      <c r="BL256" s="130"/>
      <c r="BM256" s="130"/>
      <c r="BN256" s="130"/>
      <c r="BO256" s="130"/>
      <c r="BP256" s="130"/>
      <c r="BQ256" s="130"/>
      <c r="BR256" s="130"/>
      <c r="BS256" s="130"/>
      <c r="BT256" s="130"/>
      <c r="BU256" s="130"/>
      <c r="BV256" s="130"/>
      <c r="BW256" s="130"/>
      <c r="BX256" s="130"/>
      <c r="BY256" s="130"/>
      <c r="BZ256" s="130"/>
      <c r="CA256" s="130"/>
      <c r="CB256" s="130"/>
      <c r="CC256" s="130"/>
      <c r="CD256" s="130"/>
      <c r="CE256" s="130"/>
      <c r="CF256" s="130"/>
      <c r="CG256" s="130"/>
      <c r="CH256" s="130"/>
      <c r="CI256" s="130"/>
      <c r="CJ256" s="130"/>
      <c r="CK256" s="130"/>
      <c r="CL256" s="130"/>
      <c r="CM256" s="130"/>
      <c r="CN256" s="130"/>
      <c r="CO256" s="130"/>
      <c r="CP256" s="130"/>
      <c r="CQ256" s="130"/>
      <c r="CR256" s="130"/>
      <c r="CS256" s="130"/>
      <c r="CT256" s="130"/>
      <c r="CU256" s="130"/>
      <c r="CV256" s="130"/>
      <c r="CW256" s="130"/>
      <c r="CX256" s="130"/>
      <c r="CY256" s="130"/>
      <c r="CZ256" s="130"/>
      <c r="DA256" s="130"/>
      <c r="DB256" s="130"/>
      <c r="DC256" s="130"/>
      <c r="DD256" s="130"/>
      <c r="DE256" s="130"/>
      <c r="DF256" s="130"/>
      <c r="DG256" s="130"/>
      <c r="DH256" s="130"/>
      <c r="DI256" s="130"/>
      <c r="DJ256" s="130"/>
      <c r="DK256" s="130"/>
      <c r="DL256" s="130"/>
      <c r="DM256" s="130"/>
      <c r="DN256" s="130"/>
      <c r="DO256" s="130"/>
      <c r="DP256" s="130"/>
      <c r="DQ256" s="130"/>
      <c r="DR256" s="130"/>
      <c r="DS256" s="130"/>
      <c r="DT256" s="130"/>
      <c r="DU256" s="130"/>
      <c r="DV256" s="130"/>
      <c r="DW256" s="130"/>
      <c r="DX256" s="130"/>
      <c r="DY256" s="130"/>
      <c r="DZ256" s="130"/>
      <c r="EA256" s="130"/>
      <c r="EB256" s="130"/>
    </row>
    <row r="257" spans="3:132" s="95" customFormat="1" ht="15.75" customHeight="1">
      <c r="C257" s="98"/>
      <c r="S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  <c r="AX257" s="130"/>
      <c r="AY257" s="130"/>
      <c r="AZ257" s="130"/>
      <c r="BA257" s="130"/>
      <c r="BB257" s="130"/>
      <c r="BC257" s="130"/>
      <c r="BD257" s="130"/>
      <c r="BE257" s="130"/>
      <c r="BF257" s="130"/>
      <c r="BG257" s="130"/>
      <c r="BH257" s="130"/>
      <c r="BI257" s="130"/>
      <c r="BJ257" s="130"/>
      <c r="BK257" s="130"/>
      <c r="BL257" s="130"/>
      <c r="BM257" s="130"/>
      <c r="BN257" s="130"/>
      <c r="BO257" s="130"/>
      <c r="BP257" s="130"/>
      <c r="BQ257" s="130"/>
      <c r="BR257" s="130"/>
      <c r="BS257" s="130"/>
      <c r="BT257" s="130"/>
      <c r="BU257" s="130"/>
      <c r="BV257" s="130"/>
      <c r="BW257" s="130"/>
      <c r="BX257" s="130"/>
      <c r="BY257" s="130"/>
      <c r="BZ257" s="130"/>
      <c r="CA257" s="130"/>
      <c r="CB257" s="130"/>
      <c r="CC257" s="130"/>
      <c r="CD257" s="130"/>
      <c r="CE257" s="130"/>
      <c r="CF257" s="130"/>
      <c r="CG257" s="130"/>
      <c r="CH257" s="130"/>
      <c r="CI257" s="130"/>
      <c r="CJ257" s="130"/>
      <c r="CK257" s="130"/>
      <c r="CL257" s="130"/>
      <c r="CM257" s="130"/>
      <c r="CN257" s="130"/>
      <c r="CO257" s="130"/>
      <c r="CP257" s="130"/>
      <c r="CQ257" s="130"/>
      <c r="CR257" s="130"/>
      <c r="CS257" s="130"/>
      <c r="CT257" s="130"/>
      <c r="CU257" s="130"/>
      <c r="CV257" s="130"/>
      <c r="CW257" s="130"/>
      <c r="CX257" s="130"/>
      <c r="CY257" s="130"/>
      <c r="CZ257" s="130"/>
      <c r="DA257" s="130"/>
      <c r="DB257" s="130"/>
      <c r="DC257" s="130"/>
      <c r="DD257" s="130"/>
      <c r="DE257" s="130"/>
      <c r="DF257" s="130"/>
      <c r="DG257" s="130"/>
      <c r="DH257" s="130"/>
      <c r="DI257" s="130"/>
      <c r="DJ257" s="130"/>
      <c r="DK257" s="130"/>
      <c r="DL257" s="130"/>
      <c r="DM257" s="130"/>
      <c r="DN257" s="130"/>
      <c r="DO257" s="130"/>
      <c r="DP257" s="130"/>
      <c r="DQ257" s="130"/>
      <c r="DR257" s="130"/>
      <c r="DS257" s="130"/>
      <c r="DT257" s="130"/>
      <c r="DU257" s="130"/>
      <c r="DV257" s="130"/>
      <c r="DW257" s="130"/>
      <c r="DX257" s="130"/>
      <c r="DY257" s="130"/>
      <c r="DZ257" s="130"/>
      <c r="EA257" s="130"/>
      <c r="EB257" s="130"/>
    </row>
    <row r="258" spans="3:132" s="95" customFormat="1" ht="15.75" customHeight="1">
      <c r="C258" s="98"/>
      <c r="S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0"/>
      <c r="AP258" s="130"/>
      <c r="AQ258" s="130"/>
      <c r="AR258" s="130"/>
      <c r="AS258" s="130"/>
      <c r="AT258" s="130"/>
      <c r="AU258" s="130"/>
      <c r="AV258" s="130"/>
      <c r="AW258" s="130"/>
      <c r="AX258" s="130"/>
      <c r="AY258" s="130"/>
      <c r="AZ258" s="130"/>
      <c r="BA258" s="130"/>
      <c r="BB258" s="130"/>
      <c r="BC258" s="130"/>
      <c r="BD258" s="130"/>
      <c r="BE258" s="130"/>
      <c r="BF258" s="130"/>
      <c r="BG258" s="130"/>
      <c r="BH258" s="130"/>
      <c r="BI258" s="130"/>
      <c r="BJ258" s="130"/>
      <c r="BK258" s="130"/>
      <c r="BL258" s="130"/>
      <c r="BM258" s="130"/>
      <c r="BN258" s="130"/>
      <c r="BO258" s="130"/>
      <c r="BP258" s="130"/>
      <c r="BQ258" s="130"/>
      <c r="BR258" s="130"/>
      <c r="BS258" s="130"/>
      <c r="BT258" s="130"/>
      <c r="BU258" s="130"/>
      <c r="BV258" s="130"/>
      <c r="BW258" s="130"/>
      <c r="BX258" s="130"/>
      <c r="BY258" s="130"/>
      <c r="BZ258" s="130"/>
      <c r="CA258" s="130"/>
      <c r="CB258" s="130"/>
      <c r="CC258" s="130"/>
      <c r="CD258" s="130"/>
      <c r="CE258" s="130"/>
      <c r="CF258" s="130"/>
      <c r="CG258" s="130"/>
      <c r="CH258" s="130"/>
      <c r="CI258" s="130"/>
      <c r="CJ258" s="130"/>
      <c r="CK258" s="130"/>
      <c r="CL258" s="130"/>
      <c r="CM258" s="130"/>
      <c r="CN258" s="130"/>
      <c r="CO258" s="130"/>
      <c r="CP258" s="130"/>
      <c r="CQ258" s="130"/>
      <c r="CR258" s="130"/>
      <c r="CS258" s="130"/>
      <c r="CT258" s="130"/>
      <c r="CU258" s="130"/>
      <c r="CV258" s="130"/>
      <c r="CW258" s="130"/>
      <c r="CX258" s="130"/>
      <c r="CY258" s="130"/>
      <c r="CZ258" s="130"/>
      <c r="DA258" s="130"/>
      <c r="DB258" s="130"/>
      <c r="DC258" s="130"/>
      <c r="DD258" s="130"/>
      <c r="DE258" s="130"/>
      <c r="DF258" s="130"/>
      <c r="DG258" s="130"/>
      <c r="DH258" s="130"/>
      <c r="DI258" s="130"/>
      <c r="DJ258" s="130"/>
      <c r="DK258" s="130"/>
      <c r="DL258" s="130"/>
      <c r="DM258" s="130"/>
      <c r="DN258" s="130"/>
      <c r="DO258" s="130"/>
      <c r="DP258" s="130"/>
      <c r="DQ258" s="130"/>
      <c r="DR258" s="130"/>
      <c r="DS258" s="130"/>
      <c r="DT258" s="130"/>
      <c r="DU258" s="130"/>
      <c r="DV258" s="130"/>
      <c r="DW258" s="130"/>
      <c r="DX258" s="130"/>
      <c r="DY258" s="130"/>
      <c r="DZ258" s="130"/>
      <c r="EA258" s="130"/>
      <c r="EB258" s="130"/>
    </row>
    <row r="259" spans="3:132" s="95" customFormat="1" ht="15.75" customHeight="1">
      <c r="C259" s="98"/>
      <c r="S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  <c r="AX259" s="130"/>
      <c r="AY259" s="130"/>
      <c r="AZ259" s="130"/>
      <c r="BA259" s="130"/>
      <c r="BB259" s="130"/>
      <c r="BC259" s="130"/>
      <c r="BD259" s="130"/>
      <c r="BE259" s="130"/>
      <c r="BF259" s="130"/>
      <c r="BG259" s="130"/>
      <c r="BH259" s="130"/>
      <c r="BI259" s="130"/>
      <c r="BJ259" s="130"/>
      <c r="BK259" s="130"/>
      <c r="BL259" s="130"/>
      <c r="BM259" s="130"/>
      <c r="BN259" s="130"/>
      <c r="BO259" s="130"/>
      <c r="BP259" s="130"/>
      <c r="BQ259" s="130"/>
      <c r="BR259" s="130"/>
      <c r="BS259" s="130"/>
      <c r="BT259" s="130"/>
      <c r="BU259" s="130"/>
      <c r="BV259" s="130"/>
      <c r="BW259" s="130"/>
      <c r="BX259" s="130"/>
      <c r="BY259" s="130"/>
      <c r="BZ259" s="130"/>
      <c r="CA259" s="130"/>
      <c r="CB259" s="130"/>
      <c r="CC259" s="130"/>
      <c r="CD259" s="130"/>
      <c r="CE259" s="130"/>
      <c r="CF259" s="130"/>
      <c r="CG259" s="130"/>
      <c r="CH259" s="130"/>
      <c r="CI259" s="130"/>
      <c r="CJ259" s="130"/>
      <c r="CK259" s="130"/>
      <c r="CL259" s="130"/>
      <c r="CM259" s="130"/>
      <c r="CN259" s="130"/>
      <c r="CO259" s="130"/>
      <c r="CP259" s="130"/>
      <c r="CQ259" s="130"/>
      <c r="CR259" s="130"/>
      <c r="CS259" s="130"/>
      <c r="CT259" s="130"/>
      <c r="CU259" s="130"/>
      <c r="CV259" s="130"/>
      <c r="CW259" s="130"/>
      <c r="CX259" s="130"/>
      <c r="CY259" s="130"/>
      <c r="CZ259" s="130"/>
      <c r="DA259" s="130"/>
      <c r="DB259" s="130"/>
      <c r="DC259" s="130"/>
      <c r="DD259" s="130"/>
      <c r="DE259" s="130"/>
      <c r="DF259" s="130"/>
      <c r="DG259" s="130"/>
      <c r="DH259" s="130"/>
      <c r="DI259" s="130"/>
      <c r="DJ259" s="130"/>
      <c r="DK259" s="130"/>
      <c r="DL259" s="130"/>
      <c r="DM259" s="130"/>
      <c r="DN259" s="130"/>
      <c r="DO259" s="130"/>
      <c r="DP259" s="130"/>
      <c r="DQ259" s="130"/>
      <c r="DR259" s="130"/>
      <c r="DS259" s="130"/>
      <c r="DT259" s="130"/>
      <c r="DU259" s="130"/>
      <c r="DV259" s="130"/>
      <c r="DW259" s="130"/>
      <c r="DX259" s="130"/>
      <c r="DY259" s="130"/>
      <c r="DZ259" s="130"/>
      <c r="EA259" s="130"/>
      <c r="EB259" s="130"/>
    </row>
    <row r="260" spans="3:132" s="95" customFormat="1" ht="15.75" customHeight="1">
      <c r="C260" s="98"/>
      <c r="S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  <c r="AH260" s="130"/>
      <c r="AI260" s="130"/>
      <c r="AJ260" s="130"/>
      <c r="AK260" s="130"/>
      <c r="AL260" s="130"/>
      <c r="AM260" s="130"/>
      <c r="AN260" s="130"/>
      <c r="AO260" s="130"/>
      <c r="AP260" s="130"/>
      <c r="AQ260" s="130"/>
      <c r="AR260" s="130"/>
      <c r="AS260" s="130"/>
      <c r="AT260" s="130"/>
      <c r="AU260" s="130"/>
      <c r="AV260" s="130"/>
      <c r="AW260" s="130"/>
      <c r="AX260" s="130"/>
      <c r="AY260" s="130"/>
      <c r="AZ260" s="130"/>
      <c r="BA260" s="130"/>
      <c r="BB260" s="130"/>
      <c r="BC260" s="130"/>
      <c r="BD260" s="130"/>
      <c r="BE260" s="130"/>
      <c r="BF260" s="130"/>
      <c r="BG260" s="130"/>
      <c r="BH260" s="130"/>
      <c r="BI260" s="130"/>
      <c r="BJ260" s="130"/>
      <c r="BK260" s="130"/>
      <c r="BL260" s="130"/>
      <c r="BM260" s="130"/>
      <c r="BN260" s="130"/>
      <c r="BO260" s="130"/>
      <c r="BP260" s="130"/>
      <c r="BQ260" s="130"/>
      <c r="BR260" s="130"/>
      <c r="BS260" s="130"/>
      <c r="BT260" s="130"/>
      <c r="BU260" s="130"/>
      <c r="BV260" s="130"/>
      <c r="BW260" s="130"/>
      <c r="BX260" s="130"/>
      <c r="BY260" s="130"/>
      <c r="BZ260" s="130"/>
      <c r="CA260" s="130"/>
      <c r="CB260" s="130"/>
      <c r="CC260" s="130"/>
      <c r="CD260" s="130"/>
      <c r="CE260" s="130"/>
      <c r="CF260" s="130"/>
      <c r="CG260" s="130"/>
      <c r="CH260" s="130"/>
      <c r="CI260" s="130"/>
      <c r="CJ260" s="130"/>
      <c r="CK260" s="130"/>
      <c r="CL260" s="130"/>
      <c r="CM260" s="130"/>
      <c r="CN260" s="130"/>
      <c r="CO260" s="130"/>
      <c r="CP260" s="130"/>
      <c r="CQ260" s="130"/>
      <c r="CR260" s="130"/>
      <c r="CS260" s="130"/>
      <c r="CT260" s="130"/>
      <c r="CU260" s="130"/>
      <c r="CV260" s="130"/>
      <c r="CW260" s="130"/>
      <c r="CX260" s="130"/>
      <c r="CY260" s="130"/>
      <c r="CZ260" s="130"/>
      <c r="DA260" s="130"/>
      <c r="DB260" s="130"/>
      <c r="DC260" s="130"/>
      <c r="DD260" s="130"/>
      <c r="DE260" s="130"/>
      <c r="DF260" s="130"/>
      <c r="DG260" s="130"/>
      <c r="DH260" s="130"/>
      <c r="DI260" s="130"/>
      <c r="DJ260" s="130"/>
      <c r="DK260" s="130"/>
      <c r="DL260" s="130"/>
      <c r="DM260" s="130"/>
      <c r="DN260" s="130"/>
      <c r="DO260" s="130"/>
      <c r="DP260" s="130"/>
      <c r="DQ260" s="130"/>
      <c r="DR260" s="130"/>
      <c r="DS260" s="130"/>
      <c r="DT260" s="130"/>
      <c r="DU260" s="130"/>
      <c r="DV260" s="130"/>
      <c r="DW260" s="130"/>
      <c r="DX260" s="130"/>
      <c r="DY260" s="130"/>
      <c r="DZ260" s="130"/>
      <c r="EA260" s="130"/>
      <c r="EB260" s="130"/>
    </row>
    <row r="261" spans="3:132" s="95" customFormat="1" ht="15.75" customHeight="1">
      <c r="C261" s="98"/>
      <c r="S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30"/>
      <c r="AK261" s="130"/>
      <c r="AL261" s="130"/>
      <c r="AM261" s="130"/>
      <c r="AN261" s="130"/>
      <c r="AO261" s="130"/>
      <c r="AP261" s="130"/>
      <c r="AQ261" s="130"/>
      <c r="AR261" s="130"/>
      <c r="AS261" s="130"/>
      <c r="AT261" s="130"/>
      <c r="AU261" s="130"/>
      <c r="AV261" s="130"/>
      <c r="AW261" s="130"/>
      <c r="AX261" s="130"/>
      <c r="AY261" s="130"/>
      <c r="AZ261" s="130"/>
      <c r="BA261" s="130"/>
      <c r="BB261" s="130"/>
      <c r="BC261" s="130"/>
      <c r="BD261" s="130"/>
      <c r="BE261" s="130"/>
      <c r="BF261" s="130"/>
      <c r="BG261" s="130"/>
      <c r="BH261" s="130"/>
      <c r="BI261" s="130"/>
      <c r="BJ261" s="130"/>
      <c r="BK261" s="130"/>
      <c r="BL261" s="130"/>
      <c r="BM261" s="130"/>
      <c r="BN261" s="130"/>
      <c r="BO261" s="130"/>
      <c r="BP261" s="130"/>
      <c r="BQ261" s="130"/>
      <c r="BR261" s="130"/>
      <c r="BS261" s="130"/>
      <c r="BT261" s="130"/>
      <c r="BU261" s="130"/>
      <c r="BV261" s="130"/>
      <c r="BW261" s="130"/>
      <c r="BX261" s="130"/>
      <c r="BY261" s="130"/>
      <c r="BZ261" s="130"/>
      <c r="CA261" s="130"/>
      <c r="CB261" s="130"/>
      <c r="CC261" s="130"/>
      <c r="CD261" s="130"/>
      <c r="CE261" s="130"/>
      <c r="CF261" s="130"/>
      <c r="CG261" s="130"/>
      <c r="CH261" s="130"/>
      <c r="CI261" s="130"/>
      <c r="CJ261" s="130"/>
      <c r="CK261" s="130"/>
      <c r="CL261" s="130"/>
      <c r="CM261" s="130"/>
      <c r="CN261" s="130"/>
      <c r="CO261" s="130"/>
      <c r="CP261" s="130"/>
      <c r="CQ261" s="130"/>
      <c r="CR261" s="130"/>
      <c r="CS261" s="130"/>
      <c r="CT261" s="130"/>
      <c r="CU261" s="130"/>
      <c r="CV261" s="130"/>
      <c r="CW261" s="130"/>
      <c r="CX261" s="130"/>
      <c r="CY261" s="130"/>
      <c r="CZ261" s="130"/>
      <c r="DA261" s="130"/>
      <c r="DB261" s="130"/>
      <c r="DC261" s="130"/>
      <c r="DD261" s="130"/>
      <c r="DE261" s="130"/>
      <c r="DF261" s="130"/>
      <c r="DG261" s="130"/>
      <c r="DH261" s="130"/>
      <c r="DI261" s="130"/>
      <c r="DJ261" s="130"/>
      <c r="DK261" s="130"/>
      <c r="DL261" s="130"/>
      <c r="DM261" s="130"/>
      <c r="DN261" s="130"/>
      <c r="DO261" s="130"/>
      <c r="DP261" s="130"/>
      <c r="DQ261" s="130"/>
      <c r="DR261" s="130"/>
      <c r="DS261" s="130"/>
      <c r="DT261" s="130"/>
      <c r="DU261" s="130"/>
      <c r="DV261" s="130"/>
      <c r="DW261" s="130"/>
      <c r="DX261" s="130"/>
      <c r="DY261" s="130"/>
      <c r="DZ261" s="130"/>
      <c r="EA261" s="130"/>
      <c r="EB261" s="130"/>
    </row>
    <row r="262" spans="3:132" s="95" customFormat="1" ht="15.75" customHeight="1">
      <c r="C262" s="98"/>
      <c r="S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0"/>
      <c r="AX262" s="130"/>
      <c r="AY262" s="130"/>
      <c r="AZ262" s="130"/>
      <c r="BA262" s="130"/>
      <c r="BB262" s="130"/>
      <c r="BC262" s="130"/>
      <c r="BD262" s="130"/>
      <c r="BE262" s="130"/>
      <c r="BF262" s="130"/>
      <c r="BG262" s="130"/>
      <c r="BH262" s="130"/>
      <c r="BI262" s="130"/>
      <c r="BJ262" s="130"/>
      <c r="BK262" s="130"/>
      <c r="BL262" s="130"/>
      <c r="BM262" s="130"/>
      <c r="BN262" s="130"/>
      <c r="BO262" s="130"/>
      <c r="BP262" s="130"/>
      <c r="BQ262" s="130"/>
      <c r="BR262" s="130"/>
      <c r="BS262" s="130"/>
      <c r="BT262" s="130"/>
      <c r="BU262" s="130"/>
      <c r="BV262" s="130"/>
      <c r="BW262" s="130"/>
      <c r="BX262" s="130"/>
      <c r="BY262" s="130"/>
      <c r="BZ262" s="130"/>
      <c r="CA262" s="130"/>
      <c r="CB262" s="130"/>
      <c r="CC262" s="130"/>
      <c r="CD262" s="130"/>
      <c r="CE262" s="130"/>
      <c r="CF262" s="130"/>
      <c r="CG262" s="130"/>
      <c r="CH262" s="130"/>
      <c r="CI262" s="130"/>
      <c r="CJ262" s="130"/>
      <c r="CK262" s="130"/>
      <c r="CL262" s="130"/>
      <c r="CM262" s="130"/>
      <c r="CN262" s="130"/>
      <c r="CO262" s="130"/>
      <c r="CP262" s="130"/>
      <c r="CQ262" s="130"/>
      <c r="CR262" s="130"/>
      <c r="CS262" s="130"/>
      <c r="CT262" s="130"/>
      <c r="CU262" s="130"/>
      <c r="CV262" s="130"/>
      <c r="CW262" s="130"/>
      <c r="CX262" s="130"/>
      <c r="CY262" s="130"/>
      <c r="CZ262" s="130"/>
      <c r="DA262" s="130"/>
      <c r="DB262" s="130"/>
      <c r="DC262" s="130"/>
      <c r="DD262" s="130"/>
      <c r="DE262" s="130"/>
      <c r="DF262" s="130"/>
      <c r="DG262" s="130"/>
      <c r="DH262" s="130"/>
      <c r="DI262" s="130"/>
      <c r="DJ262" s="130"/>
      <c r="DK262" s="130"/>
      <c r="DL262" s="130"/>
      <c r="DM262" s="130"/>
      <c r="DN262" s="130"/>
      <c r="DO262" s="130"/>
      <c r="DP262" s="130"/>
      <c r="DQ262" s="130"/>
      <c r="DR262" s="130"/>
      <c r="DS262" s="130"/>
      <c r="DT262" s="130"/>
      <c r="DU262" s="130"/>
      <c r="DV262" s="130"/>
      <c r="DW262" s="130"/>
      <c r="DX262" s="130"/>
      <c r="DY262" s="130"/>
      <c r="DZ262" s="130"/>
      <c r="EA262" s="130"/>
      <c r="EB262" s="130"/>
    </row>
    <row r="263" spans="3:132" s="95" customFormat="1" ht="15.75" customHeight="1">
      <c r="C263" s="98"/>
      <c r="S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0"/>
      <c r="AP263" s="130"/>
      <c r="AQ263" s="130"/>
      <c r="AR263" s="130"/>
      <c r="AS263" s="130"/>
      <c r="AT263" s="130"/>
      <c r="AU263" s="130"/>
      <c r="AV263" s="130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  <c r="BG263" s="130"/>
      <c r="BH263" s="130"/>
      <c r="BI263" s="130"/>
      <c r="BJ263" s="130"/>
      <c r="BK263" s="130"/>
      <c r="BL263" s="130"/>
      <c r="BM263" s="130"/>
      <c r="BN263" s="130"/>
      <c r="BO263" s="130"/>
      <c r="BP263" s="130"/>
      <c r="BQ263" s="130"/>
      <c r="BR263" s="130"/>
      <c r="BS263" s="130"/>
      <c r="BT263" s="130"/>
      <c r="BU263" s="130"/>
      <c r="BV263" s="130"/>
      <c r="BW263" s="130"/>
      <c r="BX263" s="130"/>
      <c r="BY263" s="130"/>
      <c r="BZ263" s="130"/>
      <c r="CA263" s="130"/>
      <c r="CB263" s="130"/>
      <c r="CC263" s="130"/>
      <c r="CD263" s="130"/>
      <c r="CE263" s="130"/>
      <c r="CF263" s="130"/>
      <c r="CG263" s="130"/>
      <c r="CH263" s="130"/>
      <c r="CI263" s="130"/>
      <c r="CJ263" s="130"/>
      <c r="CK263" s="130"/>
      <c r="CL263" s="130"/>
      <c r="CM263" s="130"/>
      <c r="CN263" s="130"/>
      <c r="CO263" s="130"/>
      <c r="CP263" s="130"/>
      <c r="CQ263" s="130"/>
      <c r="CR263" s="130"/>
      <c r="CS263" s="130"/>
      <c r="CT263" s="130"/>
      <c r="CU263" s="130"/>
      <c r="CV263" s="130"/>
      <c r="CW263" s="130"/>
      <c r="CX263" s="130"/>
      <c r="CY263" s="130"/>
      <c r="CZ263" s="130"/>
      <c r="DA263" s="130"/>
      <c r="DB263" s="130"/>
      <c r="DC263" s="130"/>
      <c r="DD263" s="130"/>
      <c r="DE263" s="130"/>
      <c r="DF263" s="130"/>
      <c r="DG263" s="130"/>
      <c r="DH263" s="130"/>
      <c r="DI263" s="130"/>
      <c r="DJ263" s="130"/>
      <c r="DK263" s="130"/>
      <c r="DL263" s="130"/>
      <c r="DM263" s="130"/>
      <c r="DN263" s="130"/>
      <c r="DO263" s="130"/>
      <c r="DP263" s="130"/>
      <c r="DQ263" s="130"/>
      <c r="DR263" s="130"/>
      <c r="DS263" s="130"/>
      <c r="DT263" s="130"/>
      <c r="DU263" s="130"/>
      <c r="DV263" s="130"/>
      <c r="DW263" s="130"/>
      <c r="DX263" s="130"/>
      <c r="DY263" s="130"/>
      <c r="DZ263" s="130"/>
      <c r="EA263" s="130"/>
      <c r="EB263" s="130"/>
    </row>
    <row r="264" spans="3:132" s="95" customFormat="1" ht="15.75" customHeight="1">
      <c r="C264" s="98"/>
      <c r="S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  <c r="AN264" s="130"/>
      <c r="AO264" s="130"/>
      <c r="AP264" s="130"/>
      <c r="AQ264" s="130"/>
      <c r="AR264" s="130"/>
      <c r="AS264" s="130"/>
      <c r="AT264" s="130"/>
      <c r="AU264" s="130"/>
      <c r="AV264" s="130"/>
      <c r="AW264" s="130"/>
      <c r="AX264" s="130"/>
      <c r="AY264" s="130"/>
      <c r="AZ264" s="130"/>
      <c r="BA264" s="130"/>
      <c r="BB264" s="130"/>
      <c r="BC264" s="130"/>
      <c r="BD264" s="130"/>
      <c r="BE264" s="130"/>
      <c r="BF264" s="130"/>
      <c r="BG264" s="130"/>
      <c r="BH264" s="130"/>
      <c r="BI264" s="130"/>
      <c r="BJ264" s="130"/>
      <c r="BK264" s="130"/>
      <c r="BL264" s="130"/>
      <c r="BM264" s="130"/>
      <c r="BN264" s="130"/>
      <c r="BO264" s="130"/>
      <c r="BP264" s="130"/>
      <c r="BQ264" s="130"/>
      <c r="BR264" s="130"/>
      <c r="BS264" s="130"/>
      <c r="BT264" s="130"/>
      <c r="BU264" s="130"/>
      <c r="BV264" s="130"/>
      <c r="BW264" s="130"/>
      <c r="BX264" s="130"/>
      <c r="BY264" s="130"/>
      <c r="BZ264" s="130"/>
      <c r="CA264" s="130"/>
      <c r="CB264" s="130"/>
      <c r="CC264" s="130"/>
      <c r="CD264" s="130"/>
      <c r="CE264" s="130"/>
      <c r="CF264" s="130"/>
      <c r="CG264" s="130"/>
      <c r="CH264" s="130"/>
      <c r="CI264" s="130"/>
      <c r="CJ264" s="130"/>
      <c r="CK264" s="130"/>
      <c r="CL264" s="130"/>
      <c r="CM264" s="130"/>
      <c r="CN264" s="130"/>
      <c r="CO264" s="130"/>
      <c r="CP264" s="130"/>
      <c r="CQ264" s="130"/>
      <c r="CR264" s="130"/>
      <c r="CS264" s="130"/>
      <c r="CT264" s="130"/>
      <c r="CU264" s="130"/>
      <c r="CV264" s="130"/>
      <c r="CW264" s="130"/>
      <c r="CX264" s="130"/>
      <c r="CY264" s="130"/>
      <c r="CZ264" s="130"/>
      <c r="DA264" s="130"/>
      <c r="DB264" s="130"/>
      <c r="DC264" s="130"/>
      <c r="DD264" s="130"/>
      <c r="DE264" s="130"/>
      <c r="DF264" s="130"/>
      <c r="DG264" s="130"/>
      <c r="DH264" s="130"/>
      <c r="DI264" s="130"/>
      <c r="DJ264" s="130"/>
      <c r="DK264" s="130"/>
      <c r="DL264" s="130"/>
      <c r="DM264" s="130"/>
      <c r="DN264" s="130"/>
      <c r="DO264" s="130"/>
      <c r="DP264" s="130"/>
      <c r="DQ264" s="130"/>
      <c r="DR264" s="130"/>
      <c r="DS264" s="130"/>
      <c r="DT264" s="130"/>
      <c r="DU264" s="130"/>
      <c r="DV264" s="130"/>
      <c r="DW264" s="130"/>
      <c r="DX264" s="130"/>
      <c r="DY264" s="130"/>
      <c r="DZ264" s="130"/>
      <c r="EA264" s="130"/>
      <c r="EB264" s="130"/>
    </row>
    <row r="265" spans="3:132" s="95" customFormat="1" ht="15.75" customHeight="1">
      <c r="C265" s="98"/>
      <c r="S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  <c r="BG265" s="130"/>
      <c r="BH265" s="130"/>
      <c r="BI265" s="130"/>
      <c r="BJ265" s="130"/>
      <c r="BK265" s="130"/>
      <c r="BL265" s="130"/>
      <c r="BM265" s="130"/>
      <c r="BN265" s="130"/>
      <c r="BO265" s="130"/>
      <c r="BP265" s="130"/>
      <c r="BQ265" s="130"/>
      <c r="BR265" s="130"/>
      <c r="BS265" s="130"/>
      <c r="BT265" s="130"/>
      <c r="BU265" s="130"/>
      <c r="BV265" s="130"/>
      <c r="BW265" s="130"/>
      <c r="BX265" s="130"/>
      <c r="BY265" s="130"/>
      <c r="BZ265" s="130"/>
      <c r="CA265" s="130"/>
      <c r="CB265" s="130"/>
      <c r="CC265" s="130"/>
      <c r="CD265" s="130"/>
      <c r="CE265" s="130"/>
      <c r="CF265" s="130"/>
      <c r="CG265" s="130"/>
      <c r="CH265" s="130"/>
      <c r="CI265" s="130"/>
      <c r="CJ265" s="130"/>
      <c r="CK265" s="130"/>
      <c r="CL265" s="130"/>
      <c r="CM265" s="130"/>
      <c r="CN265" s="130"/>
      <c r="CO265" s="130"/>
      <c r="CP265" s="130"/>
      <c r="CQ265" s="130"/>
      <c r="CR265" s="130"/>
      <c r="CS265" s="130"/>
      <c r="CT265" s="130"/>
      <c r="CU265" s="130"/>
      <c r="CV265" s="130"/>
      <c r="CW265" s="130"/>
      <c r="CX265" s="130"/>
      <c r="CY265" s="130"/>
      <c r="CZ265" s="130"/>
      <c r="DA265" s="130"/>
      <c r="DB265" s="130"/>
      <c r="DC265" s="130"/>
      <c r="DD265" s="130"/>
      <c r="DE265" s="130"/>
      <c r="DF265" s="130"/>
      <c r="DG265" s="130"/>
      <c r="DH265" s="130"/>
      <c r="DI265" s="130"/>
      <c r="DJ265" s="130"/>
      <c r="DK265" s="130"/>
      <c r="DL265" s="130"/>
      <c r="DM265" s="130"/>
      <c r="DN265" s="130"/>
      <c r="DO265" s="130"/>
      <c r="DP265" s="130"/>
      <c r="DQ265" s="130"/>
      <c r="DR265" s="130"/>
      <c r="DS265" s="130"/>
      <c r="DT265" s="130"/>
      <c r="DU265" s="130"/>
      <c r="DV265" s="130"/>
      <c r="DW265" s="130"/>
      <c r="DX265" s="130"/>
      <c r="DY265" s="130"/>
      <c r="DZ265" s="130"/>
      <c r="EA265" s="130"/>
      <c r="EB265" s="130"/>
    </row>
    <row r="266" spans="3:132" s="95" customFormat="1" ht="15.75" customHeight="1">
      <c r="C266" s="98"/>
      <c r="S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  <c r="AG266" s="130"/>
      <c r="AH266" s="130"/>
      <c r="AI266" s="130"/>
      <c r="AJ266" s="130"/>
      <c r="AK266" s="130"/>
      <c r="AL266" s="130"/>
      <c r="AM266" s="130"/>
      <c r="AN266" s="130"/>
      <c r="AO266" s="130"/>
      <c r="AP266" s="130"/>
      <c r="AQ266" s="130"/>
      <c r="AR266" s="130"/>
      <c r="AS266" s="130"/>
      <c r="AT266" s="130"/>
      <c r="AU266" s="130"/>
      <c r="AV266" s="130"/>
      <c r="AW266" s="130"/>
      <c r="AX266" s="130"/>
      <c r="AY266" s="130"/>
      <c r="AZ266" s="130"/>
      <c r="BA266" s="130"/>
      <c r="BB266" s="130"/>
      <c r="BC266" s="130"/>
      <c r="BD266" s="130"/>
      <c r="BE266" s="130"/>
      <c r="BF266" s="130"/>
      <c r="BG266" s="130"/>
      <c r="BH266" s="130"/>
      <c r="BI266" s="130"/>
      <c r="BJ266" s="130"/>
      <c r="BK266" s="130"/>
      <c r="BL266" s="130"/>
      <c r="BM266" s="130"/>
      <c r="BN266" s="130"/>
      <c r="BO266" s="130"/>
      <c r="BP266" s="130"/>
      <c r="BQ266" s="130"/>
      <c r="BR266" s="130"/>
      <c r="BS266" s="130"/>
      <c r="BT266" s="130"/>
      <c r="BU266" s="130"/>
      <c r="BV266" s="130"/>
      <c r="BW266" s="130"/>
      <c r="BX266" s="130"/>
      <c r="BY266" s="130"/>
      <c r="BZ266" s="130"/>
      <c r="CA266" s="130"/>
      <c r="CB266" s="130"/>
      <c r="CC266" s="130"/>
      <c r="CD266" s="130"/>
      <c r="CE266" s="130"/>
      <c r="CF266" s="130"/>
      <c r="CG266" s="130"/>
      <c r="CH266" s="130"/>
      <c r="CI266" s="130"/>
      <c r="CJ266" s="130"/>
      <c r="CK266" s="130"/>
      <c r="CL266" s="130"/>
      <c r="CM266" s="130"/>
      <c r="CN266" s="130"/>
      <c r="CO266" s="130"/>
      <c r="CP266" s="130"/>
      <c r="CQ266" s="130"/>
      <c r="CR266" s="130"/>
      <c r="CS266" s="130"/>
      <c r="CT266" s="130"/>
      <c r="CU266" s="130"/>
      <c r="CV266" s="130"/>
      <c r="CW266" s="130"/>
      <c r="CX266" s="130"/>
      <c r="CY266" s="130"/>
      <c r="CZ266" s="130"/>
      <c r="DA266" s="130"/>
      <c r="DB266" s="130"/>
      <c r="DC266" s="130"/>
      <c r="DD266" s="130"/>
      <c r="DE266" s="130"/>
      <c r="DF266" s="130"/>
      <c r="DG266" s="130"/>
      <c r="DH266" s="130"/>
      <c r="DI266" s="130"/>
      <c r="DJ266" s="130"/>
      <c r="DK266" s="130"/>
      <c r="DL266" s="130"/>
      <c r="DM266" s="130"/>
      <c r="DN266" s="130"/>
      <c r="DO266" s="130"/>
      <c r="DP266" s="130"/>
      <c r="DQ266" s="130"/>
      <c r="DR266" s="130"/>
      <c r="DS266" s="130"/>
      <c r="DT266" s="130"/>
      <c r="DU266" s="130"/>
      <c r="DV266" s="130"/>
      <c r="DW266" s="130"/>
      <c r="DX266" s="130"/>
      <c r="DY266" s="130"/>
      <c r="DZ266" s="130"/>
      <c r="EA266" s="130"/>
      <c r="EB266" s="130"/>
    </row>
    <row r="267" spans="3:132" s="95" customFormat="1" ht="15.75" customHeight="1">
      <c r="C267" s="98"/>
      <c r="S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0"/>
      <c r="AG267" s="130"/>
      <c r="AH267" s="130"/>
      <c r="AI267" s="130"/>
      <c r="AJ267" s="130"/>
      <c r="AK267" s="130"/>
      <c r="AL267" s="130"/>
      <c r="AM267" s="130"/>
      <c r="AN267" s="130"/>
      <c r="AO267" s="130"/>
      <c r="AP267" s="130"/>
      <c r="AQ267" s="130"/>
      <c r="AR267" s="130"/>
      <c r="AS267" s="130"/>
      <c r="AT267" s="130"/>
      <c r="AU267" s="130"/>
      <c r="AV267" s="130"/>
      <c r="AW267" s="130"/>
      <c r="AX267" s="130"/>
      <c r="AY267" s="130"/>
      <c r="AZ267" s="130"/>
      <c r="BA267" s="130"/>
      <c r="BB267" s="130"/>
      <c r="BC267" s="130"/>
      <c r="BD267" s="130"/>
      <c r="BE267" s="130"/>
      <c r="BF267" s="130"/>
      <c r="BG267" s="130"/>
      <c r="BH267" s="130"/>
      <c r="BI267" s="130"/>
      <c r="BJ267" s="130"/>
      <c r="BK267" s="130"/>
      <c r="BL267" s="130"/>
      <c r="BM267" s="130"/>
      <c r="BN267" s="130"/>
      <c r="BO267" s="130"/>
      <c r="BP267" s="130"/>
      <c r="BQ267" s="130"/>
      <c r="BR267" s="130"/>
      <c r="BS267" s="130"/>
      <c r="BT267" s="130"/>
      <c r="BU267" s="130"/>
      <c r="BV267" s="130"/>
      <c r="BW267" s="130"/>
      <c r="BX267" s="130"/>
      <c r="BY267" s="130"/>
      <c r="BZ267" s="130"/>
      <c r="CA267" s="130"/>
      <c r="CB267" s="130"/>
      <c r="CC267" s="130"/>
      <c r="CD267" s="130"/>
      <c r="CE267" s="130"/>
      <c r="CF267" s="130"/>
      <c r="CG267" s="130"/>
      <c r="CH267" s="130"/>
      <c r="CI267" s="130"/>
      <c r="CJ267" s="130"/>
      <c r="CK267" s="130"/>
      <c r="CL267" s="130"/>
      <c r="CM267" s="130"/>
      <c r="CN267" s="130"/>
      <c r="CO267" s="130"/>
      <c r="CP267" s="130"/>
      <c r="CQ267" s="130"/>
      <c r="CR267" s="130"/>
      <c r="CS267" s="130"/>
      <c r="CT267" s="130"/>
      <c r="CU267" s="130"/>
      <c r="CV267" s="130"/>
      <c r="CW267" s="130"/>
      <c r="CX267" s="130"/>
      <c r="CY267" s="130"/>
      <c r="CZ267" s="130"/>
      <c r="DA267" s="130"/>
      <c r="DB267" s="130"/>
      <c r="DC267" s="130"/>
      <c r="DD267" s="130"/>
      <c r="DE267" s="130"/>
      <c r="DF267" s="130"/>
      <c r="DG267" s="130"/>
      <c r="DH267" s="130"/>
      <c r="DI267" s="130"/>
      <c r="DJ267" s="130"/>
      <c r="DK267" s="130"/>
      <c r="DL267" s="130"/>
      <c r="DM267" s="130"/>
      <c r="DN267" s="130"/>
      <c r="DO267" s="130"/>
      <c r="DP267" s="130"/>
      <c r="DQ267" s="130"/>
      <c r="DR267" s="130"/>
      <c r="DS267" s="130"/>
      <c r="DT267" s="130"/>
      <c r="DU267" s="130"/>
      <c r="DV267" s="130"/>
      <c r="DW267" s="130"/>
      <c r="DX267" s="130"/>
      <c r="DY267" s="130"/>
      <c r="DZ267" s="130"/>
      <c r="EA267" s="130"/>
      <c r="EB267" s="130"/>
    </row>
    <row r="268" spans="3:132" s="95" customFormat="1" ht="15.75" customHeight="1">
      <c r="C268" s="98"/>
      <c r="S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  <c r="AX268" s="130"/>
      <c r="AY268" s="130"/>
      <c r="AZ268" s="130"/>
      <c r="BA268" s="130"/>
      <c r="BB268" s="130"/>
      <c r="BC268" s="130"/>
      <c r="BD268" s="130"/>
      <c r="BE268" s="130"/>
      <c r="BF268" s="130"/>
      <c r="BG268" s="130"/>
      <c r="BH268" s="130"/>
      <c r="BI268" s="130"/>
      <c r="BJ268" s="130"/>
      <c r="BK268" s="130"/>
      <c r="BL268" s="130"/>
      <c r="BM268" s="130"/>
      <c r="BN268" s="130"/>
      <c r="BO268" s="130"/>
      <c r="BP268" s="130"/>
      <c r="BQ268" s="130"/>
      <c r="BR268" s="130"/>
      <c r="BS268" s="130"/>
      <c r="BT268" s="130"/>
      <c r="BU268" s="130"/>
      <c r="BV268" s="130"/>
      <c r="BW268" s="130"/>
      <c r="BX268" s="130"/>
      <c r="BY268" s="130"/>
      <c r="BZ268" s="130"/>
      <c r="CA268" s="130"/>
      <c r="CB268" s="130"/>
      <c r="CC268" s="130"/>
      <c r="CD268" s="130"/>
      <c r="CE268" s="130"/>
      <c r="CF268" s="130"/>
      <c r="CG268" s="130"/>
      <c r="CH268" s="130"/>
      <c r="CI268" s="130"/>
      <c r="CJ268" s="130"/>
      <c r="CK268" s="130"/>
      <c r="CL268" s="130"/>
      <c r="CM268" s="130"/>
      <c r="CN268" s="130"/>
      <c r="CO268" s="130"/>
      <c r="CP268" s="130"/>
      <c r="CQ268" s="130"/>
      <c r="CR268" s="130"/>
      <c r="CS268" s="130"/>
      <c r="CT268" s="130"/>
      <c r="CU268" s="130"/>
      <c r="CV268" s="130"/>
      <c r="CW268" s="130"/>
      <c r="CX268" s="130"/>
      <c r="CY268" s="130"/>
      <c r="CZ268" s="130"/>
      <c r="DA268" s="130"/>
      <c r="DB268" s="130"/>
      <c r="DC268" s="130"/>
      <c r="DD268" s="130"/>
      <c r="DE268" s="130"/>
      <c r="DF268" s="130"/>
      <c r="DG268" s="130"/>
      <c r="DH268" s="130"/>
      <c r="DI268" s="130"/>
      <c r="DJ268" s="130"/>
      <c r="DK268" s="130"/>
      <c r="DL268" s="130"/>
      <c r="DM268" s="130"/>
      <c r="DN268" s="130"/>
      <c r="DO268" s="130"/>
      <c r="DP268" s="130"/>
      <c r="DQ268" s="130"/>
      <c r="DR268" s="130"/>
      <c r="DS268" s="130"/>
      <c r="DT268" s="130"/>
      <c r="DU268" s="130"/>
      <c r="DV268" s="130"/>
      <c r="DW268" s="130"/>
      <c r="DX268" s="130"/>
      <c r="DY268" s="130"/>
      <c r="DZ268" s="130"/>
      <c r="EA268" s="130"/>
      <c r="EB268" s="130"/>
    </row>
    <row r="269" spans="3:132" s="95" customFormat="1" ht="15.75" customHeight="1">
      <c r="C269" s="98"/>
      <c r="S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0"/>
      <c r="AR269" s="130"/>
      <c r="AS269" s="130"/>
      <c r="AT269" s="130"/>
      <c r="AU269" s="130"/>
      <c r="AV269" s="130"/>
      <c r="AW269" s="130"/>
      <c r="AX269" s="130"/>
      <c r="AY269" s="130"/>
      <c r="AZ269" s="130"/>
      <c r="BA269" s="130"/>
      <c r="BB269" s="130"/>
      <c r="BC269" s="130"/>
      <c r="BD269" s="130"/>
      <c r="BE269" s="130"/>
      <c r="BF269" s="130"/>
      <c r="BG269" s="130"/>
      <c r="BH269" s="130"/>
      <c r="BI269" s="130"/>
      <c r="BJ269" s="130"/>
      <c r="BK269" s="130"/>
      <c r="BL269" s="130"/>
      <c r="BM269" s="130"/>
      <c r="BN269" s="130"/>
      <c r="BO269" s="130"/>
      <c r="BP269" s="130"/>
      <c r="BQ269" s="130"/>
      <c r="BR269" s="130"/>
      <c r="BS269" s="130"/>
      <c r="BT269" s="130"/>
      <c r="BU269" s="130"/>
      <c r="BV269" s="130"/>
      <c r="BW269" s="130"/>
      <c r="BX269" s="130"/>
      <c r="BY269" s="130"/>
      <c r="BZ269" s="130"/>
      <c r="CA269" s="130"/>
      <c r="CB269" s="130"/>
      <c r="CC269" s="130"/>
      <c r="CD269" s="130"/>
      <c r="CE269" s="130"/>
      <c r="CF269" s="130"/>
      <c r="CG269" s="130"/>
      <c r="CH269" s="130"/>
      <c r="CI269" s="130"/>
      <c r="CJ269" s="130"/>
      <c r="CK269" s="130"/>
      <c r="CL269" s="130"/>
      <c r="CM269" s="130"/>
      <c r="CN269" s="130"/>
      <c r="CO269" s="130"/>
      <c r="CP269" s="130"/>
      <c r="CQ269" s="130"/>
      <c r="CR269" s="130"/>
      <c r="CS269" s="130"/>
      <c r="CT269" s="130"/>
      <c r="CU269" s="130"/>
      <c r="CV269" s="130"/>
      <c r="CW269" s="130"/>
      <c r="CX269" s="130"/>
      <c r="CY269" s="130"/>
      <c r="CZ269" s="130"/>
      <c r="DA269" s="130"/>
      <c r="DB269" s="130"/>
      <c r="DC269" s="130"/>
      <c r="DD269" s="130"/>
      <c r="DE269" s="130"/>
      <c r="DF269" s="130"/>
      <c r="DG269" s="130"/>
      <c r="DH269" s="130"/>
      <c r="DI269" s="130"/>
      <c r="DJ269" s="130"/>
      <c r="DK269" s="130"/>
      <c r="DL269" s="130"/>
      <c r="DM269" s="130"/>
      <c r="DN269" s="130"/>
      <c r="DO269" s="130"/>
      <c r="DP269" s="130"/>
      <c r="DQ269" s="130"/>
      <c r="DR269" s="130"/>
      <c r="DS269" s="130"/>
      <c r="DT269" s="130"/>
      <c r="DU269" s="130"/>
      <c r="DV269" s="130"/>
      <c r="DW269" s="130"/>
      <c r="DX269" s="130"/>
      <c r="DY269" s="130"/>
      <c r="DZ269" s="130"/>
      <c r="EA269" s="130"/>
      <c r="EB269" s="130"/>
    </row>
    <row r="270" spans="3:132" s="95" customFormat="1" ht="15.75" customHeight="1">
      <c r="C270" s="98"/>
      <c r="S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  <c r="AF270" s="130"/>
      <c r="AG270" s="130"/>
      <c r="AH270" s="130"/>
      <c r="AI270" s="130"/>
      <c r="AJ270" s="130"/>
      <c r="AK270" s="130"/>
      <c r="AL270" s="130"/>
      <c r="AM270" s="130"/>
      <c r="AN270" s="130"/>
      <c r="AO270" s="130"/>
      <c r="AP270" s="130"/>
      <c r="AQ270" s="130"/>
      <c r="AR270" s="130"/>
      <c r="AS270" s="130"/>
      <c r="AT270" s="130"/>
      <c r="AU270" s="130"/>
      <c r="AV270" s="130"/>
      <c r="AW270" s="130"/>
      <c r="AX270" s="130"/>
      <c r="AY270" s="130"/>
      <c r="AZ270" s="130"/>
      <c r="BA270" s="130"/>
      <c r="BB270" s="130"/>
      <c r="BC270" s="130"/>
      <c r="BD270" s="130"/>
      <c r="BE270" s="130"/>
      <c r="BF270" s="130"/>
      <c r="BG270" s="130"/>
      <c r="BH270" s="130"/>
      <c r="BI270" s="130"/>
      <c r="BJ270" s="130"/>
      <c r="BK270" s="130"/>
      <c r="BL270" s="130"/>
      <c r="BM270" s="130"/>
      <c r="BN270" s="130"/>
      <c r="BO270" s="130"/>
      <c r="BP270" s="130"/>
      <c r="BQ270" s="130"/>
      <c r="BR270" s="130"/>
      <c r="BS270" s="130"/>
      <c r="BT270" s="130"/>
      <c r="BU270" s="130"/>
      <c r="BV270" s="130"/>
      <c r="BW270" s="130"/>
      <c r="BX270" s="130"/>
      <c r="BY270" s="130"/>
      <c r="BZ270" s="130"/>
      <c r="CA270" s="130"/>
      <c r="CB270" s="130"/>
      <c r="CC270" s="130"/>
      <c r="CD270" s="130"/>
      <c r="CE270" s="130"/>
      <c r="CF270" s="130"/>
      <c r="CG270" s="130"/>
      <c r="CH270" s="130"/>
      <c r="CI270" s="130"/>
      <c r="CJ270" s="130"/>
      <c r="CK270" s="130"/>
      <c r="CL270" s="130"/>
      <c r="CM270" s="130"/>
      <c r="CN270" s="130"/>
      <c r="CO270" s="130"/>
      <c r="CP270" s="130"/>
      <c r="CQ270" s="130"/>
      <c r="CR270" s="130"/>
      <c r="CS270" s="130"/>
      <c r="CT270" s="130"/>
      <c r="CU270" s="130"/>
      <c r="CV270" s="130"/>
      <c r="CW270" s="130"/>
      <c r="CX270" s="130"/>
      <c r="CY270" s="130"/>
      <c r="CZ270" s="130"/>
      <c r="DA270" s="130"/>
      <c r="DB270" s="130"/>
      <c r="DC270" s="130"/>
      <c r="DD270" s="130"/>
      <c r="DE270" s="130"/>
      <c r="DF270" s="130"/>
      <c r="DG270" s="130"/>
      <c r="DH270" s="130"/>
      <c r="DI270" s="130"/>
      <c r="DJ270" s="130"/>
      <c r="DK270" s="130"/>
      <c r="DL270" s="130"/>
      <c r="DM270" s="130"/>
      <c r="DN270" s="130"/>
      <c r="DO270" s="130"/>
      <c r="DP270" s="130"/>
      <c r="DQ270" s="130"/>
      <c r="DR270" s="130"/>
      <c r="DS270" s="130"/>
      <c r="DT270" s="130"/>
      <c r="DU270" s="130"/>
      <c r="DV270" s="130"/>
      <c r="DW270" s="130"/>
      <c r="DX270" s="130"/>
      <c r="DY270" s="130"/>
      <c r="DZ270" s="130"/>
      <c r="EA270" s="130"/>
      <c r="EB270" s="130"/>
    </row>
    <row r="271" spans="3:132" s="95" customFormat="1" ht="15.75" customHeight="1">
      <c r="C271" s="98"/>
      <c r="S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  <c r="AF271" s="130"/>
      <c r="AG271" s="130"/>
      <c r="AH271" s="130"/>
      <c r="AI271" s="130"/>
      <c r="AJ271" s="130"/>
      <c r="AK271" s="130"/>
      <c r="AL271" s="130"/>
      <c r="AM271" s="130"/>
      <c r="AN271" s="130"/>
      <c r="AO271" s="130"/>
      <c r="AP271" s="130"/>
      <c r="AQ271" s="130"/>
      <c r="AR271" s="130"/>
      <c r="AS271" s="130"/>
      <c r="AT271" s="130"/>
      <c r="AU271" s="130"/>
      <c r="AV271" s="130"/>
      <c r="AW271" s="130"/>
      <c r="AX271" s="130"/>
      <c r="AY271" s="130"/>
      <c r="AZ271" s="130"/>
      <c r="BA271" s="130"/>
      <c r="BB271" s="130"/>
      <c r="BC271" s="130"/>
      <c r="BD271" s="130"/>
      <c r="BE271" s="130"/>
      <c r="BF271" s="130"/>
      <c r="BG271" s="130"/>
      <c r="BH271" s="130"/>
      <c r="BI271" s="130"/>
      <c r="BJ271" s="130"/>
      <c r="BK271" s="130"/>
      <c r="BL271" s="130"/>
      <c r="BM271" s="130"/>
      <c r="BN271" s="130"/>
      <c r="BO271" s="130"/>
      <c r="BP271" s="130"/>
      <c r="BQ271" s="130"/>
      <c r="BR271" s="130"/>
      <c r="BS271" s="130"/>
      <c r="BT271" s="130"/>
      <c r="BU271" s="130"/>
      <c r="BV271" s="130"/>
      <c r="BW271" s="130"/>
      <c r="BX271" s="130"/>
      <c r="BY271" s="130"/>
      <c r="BZ271" s="130"/>
      <c r="CA271" s="130"/>
      <c r="CB271" s="130"/>
      <c r="CC271" s="130"/>
      <c r="CD271" s="130"/>
      <c r="CE271" s="130"/>
      <c r="CF271" s="130"/>
      <c r="CG271" s="130"/>
      <c r="CH271" s="130"/>
      <c r="CI271" s="130"/>
      <c r="CJ271" s="130"/>
      <c r="CK271" s="130"/>
      <c r="CL271" s="130"/>
      <c r="CM271" s="130"/>
      <c r="CN271" s="130"/>
      <c r="CO271" s="130"/>
      <c r="CP271" s="130"/>
      <c r="CQ271" s="130"/>
      <c r="CR271" s="130"/>
      <c r="CS271" s="130"/>
      <c r="CT271" s="130"/>
      <c r="CU271" s="130"/>
      <c r="CV271" s="130"/>
      <c r="CW271" s="130"/>
      <c r="CX271" s="130"/>
      <c r="CY271" s="130"/>
      <c r="CZ271" s="130"/>
      <c r="DA271" s="130"/>
      <c r="DB271" s="130"/>
      <c r="DC271" s="130"/>
      <c r="DD271" s="130"/>
      <c r="DE271" s="130"/>
      <c r="DF271" s="130"/>
      <c r="DG271" s="130"/>
      <c r="DH271" s="130"/>
      <c r="DI271" s="130"/>
      <c r="DJ271" s="130"/>
      <c r="DK271" s="130"/>
      <c r="DL271" s="130"/>
      <c r="DM271" s="130"/>
      <c r="DN271" s="130"/>
      <c r="DO271" s="130"/>
      <c r="DP271" s="130"/>
      <c r="DQ271" s="130"/>
      <c r="DR271" s="130"/>
      <c r="DS271" s="130"/>
      <c r="DT271" s="130"/>
      <c r="DU271" s="130"/>
      <c r="DV271" s="130"/>
      <c r="DW271" s="130"/>
      <c r="DX271" s="130"/>
      <c r="DY271" s="130"/>
      <c r="DZ271" s="130"/>
      <c r="EA271" s="130"/>
      <c r="EB271" s="130"/>
    </row>
    <row r="272" spans="3:132" s="95" customFormat="1" ht="15.75" customHeight="1">
      <c r="C272" s="98"/>
      <c r="S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  <c r="AF272" s="130"/>
      <c r="AG272" s="130"/>
      <c r="AH272" s="130"/>
      <c r="AI272" s="130"/>
      <c r="AJ272" s="130"/>
      <c r="AK272" s="130"/>
      <c r="AL272" s="130"/>
      <c r="AM272" s="130"/>
      <c r="AN272" s="130"/>
      <c r="AO272" s="130"/>
      <c r="AP272" s="130"/>
      <c r="AQ272" s="130"/>
      <c r="AR272" s="130"/>
      <c r="AS272" s="130"/>
      <c r="AT272" s="130"/>
      <c r="AU272" s="130"/>
      <c r="AV272" s="130"/>
      <c r="AW272" s="130"/>
      <c r="AX272" s="130"/>
      <c r="AY272" s="130"/>
      <c r="AZ272" s="130"/>
      <c r="BA272" s="130"/>
      <c r="BB272" s="130"/>
      <c r="BC272" s="130"/>
      <c r="BD272" s="130"/>
      <c r="BE272" s="130"/>
      <c r="BF272" s="130"/>
      <c r="BG272" s="130"/>
      <c r="BH272" s="130"/>
      <c r="BI272" s="130"/>
      <c r="BJ272" s="130"/>
      <c r="BK272" s="130"/>
      <c r="BL272" s="130"/>
      <c r="BM272" s="130"/>
      <c r="BN272" s="130"/>
      <c r="BO272" s="130"/>
      <c r="BP272" s="130"/>
      <c r="BQ272" s="130"/>
      <c r="BR272" s="130"/>
      <c r="BS272" s="130"/>
      <c r="BT272" s="130"/>
      <c r="BU272" s="130"/>
      <c r="BV272" s="130"/>
      <c r="BW272" s="130"/>
      <c r="BX272" s="130"/>
      <c r="BY272" s="130"/>
      <c r="BZ272" s="130"/>
      <c r="CA272" s="130"/>
      <c r="CB272" s="130"/>
      <c r="CC272" s="130"/>
      <c r="CD272" s="130"/>
      <c r="CE272" s="130"/>
      <c r="CF272" s="130"/>
      <c r="CG272" s="130"/>
      <c r="CH272" s="130"/>
      <c r="CI272" s="130"/>
      <c r="CJ272" s="130"/>
      <c r="CK272" s="130"/>
      <c r="CL272" s="130"/>
      <c r="CM272" s="130"/>
      <c r="CN272" s="130"/>
      <c r="CO272" s="130"/>
      <c r="CP272" s="130"/>
      <c r="CQ272" s="130"/>
      <c r="CR272" s="130"/>
      <c r="CS272" s="130"/>
      <c r="CT272" s="130"/>
      <c r="CU272" s="130"/>
      <c r="CV272" s="130"/>
      <c r="CW272" s="130"/>
      <c r="CX272" s="130"/>
      <c r="CY272" s="130"/>
      <c r="CZ272" s="130"/>
      <c r="DA272" s="130"/>
      <c r="DB272" s="130"/>
      <c r="DC272" s="130"/>
      <c r="DD272" s="130"/>
      <c r="DE272" s="130"/>
      <c r="DF272" s="130"/>
      <c r="DG272" s="130"/>
      <c r="DH272" s="130"/>
      <c r="DI272" s="130"/>
      <c r="DJ272" s="130"/>
      <c r="DK272" s="130"/>
      <c r="DL272" s="130"/>
      <c r="DM272" s="130"/>
      <c r="DN272" s="130"/>
      <c r="DO272" s="130"/>
      <c r="DP272" s="130"/>
      <c r="DQ272" s="130"/>
      <c r="DR272" s="130"/>
      <c r="DS272" s="130"/>
      <c r="DT272" s="130"/>
      <c r="DU272" s="130"/>
      <c r="DV272" s="130"/>
      <c r="DW272" s="130"/>
      <c r="DX272" s="130"/>
      <c r="DY272" s="130"/>
      <c r="DZ272" s="130"/>
      <c r="EA272" s="130"/>
      <c r="EB272" s="130"/>
    </row>
    <row r="273" spans="3:132" s="95" customFormat="1" ht="15.75" customHeight="1">
      <c r="C273" s="98"/>
      <c r="S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  <c r="AF273" s="130"/>
      <c r="AG273" s="130"/>
      <c r="AH273" s="130"/>
      <c r="AI273" s="130"/>
      <c r="AJ273" s="130"/>
      <c r="AK273" s="130"/>
      <c r="AL273" s="130"/>
      <c r="AM273" s="130"/>
      <c r="AN273" s="130"/>
      <c r="AO273" s="130"/>
      <c r="AP273" s="130"/>
      <c r="AQ273" s="130"/>
      <c r="AR273" s="130"/>
      <c r="AS273" s="130"/>
      <c r="AT273" s="130"/>
      <c r="AU273" s="130"/>
      <c r="AV273" s="130"/>
      <c r="AW273" s="130"/>
      <c r="AX273" s="130"/>
      <c r="AY273" s="130"/>
      <c r="AZ273" s="130"/>
      <c r="BA273" s="130"/>
      <c r="BB273" s="130"/>
      <c r="BC273" s="130"/>
      <c r="BD273" s="130"/>
      <c r="BE273" s="130"/>
      <c r="BF273" s="130"/>
      <c r="BG273" s="130"/>
      <c r="BH273" s="130"/>
      <c r="BI273" s="130"/>
      <c r="BJ273" s="130"/>
      <c r="BK273" s="130"/>
      <c r="BL273" s="130"/>
      <c r="BM273" s="130"/>
      <c r="BN273" s="130"/>
      <c r="BO273" s="130"/>
      <c r="BP273" s="130"/>
      <c r="BQ273" s="130"/>
      <c r="BR273" s="130"/>
      <c r="BS273" s="130"/>
      <c r="BT273" s="130"/>
      <c r="BU273" s="130"/>
      <c r="BV273" s="130"/>
      <c r="BW273" s="130"/>
      <c r="BX273" s="130"/>
      <c r="BY273" s="130"/>
      <c r="BZ273" s="130"/>
      <c r="CA273" s="130"/>
      <c r="CB273" s="130"/>
      <c r="CC273" s="130"/>
      <c r="CD273" s="130"/>
      <c r="CE273" s="130"/>
      <c r="CF273" s="130"/>
      <c r="CG273" s="130"/>
      <c r="CH273" s="130"/>
      <c r="CI273" s="130"/>
      <c r="CJ273" s="130"/>
      <c r="CK273" s="130"/>
      <c r="CL273" s="130"/>
      <c r="CM273" s="130"/>
      <c r="CN273" s="130"/>
      <c r="CO273" s="130"/>
      <c r="CP273" s="130"/>
      <c r="CQ273" s="130"/>
      <c r="CR273" s="130"/>
      <c r="CS273" s="130"/>
      <c r="CT273" s="130"/>
      <c r="CU273" s="130"/>
      <c r="CV273" s="130"/>
      <c r="CW273" s="130"/>
      <c r="CX273" s="130"/>
      <c r="CY273" s="130"/>
      <c r="CZ273" s="130"/>
      <c r="DA273" s="130"/>
      <c r="DB273" s="130"/>
      <c r="DC273" s="130"/>
      <c r="DD273" s="130"/>
      <c r="DE273" s="130"/>
      <c r="DF273" s="130"/>
      <c r="DG273" s="130"/>
      <c r="DH273" s="130"/>
      <c r="DI273" s="130"/>
      <c r="DJ273" s="130"/>
      <c r="DK273" s="130"/>
      <c r="DL273" s="130"/>
      <c r="DM273" s="130"/>
      <c r="DN273" s="130"/>
      <c r="DO273" s="130"/>
      <c r="DP273" s="130"/>
      <c r="DQ273" s="130"/>
      <c r="DR273" s="130"/>
      <c r="DS273" s="130"/>
      <c r="DT273" s="130"/>
      <c r="DU273" s="130"/>
      <c r="DV273" s="130"/>
      <c r="DW273" s="130"/>
      <c r="DX273" s="130"/>
      <c r="DY273" s="130"/>
      <c r="DZ273" s="130"/>
      <c r="EA273" s="130"/>
      <c r="EB273" s="130"/>
    </row>
    <row r="274" spans="3:132" s="95" customFormat="1" ht="15.75" customHeight="1">
      <c r="C274" s="98"/>
      <c r="S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  <c r="AF274" s="130"/>
      <c r="AG274" s="130"/>
      <c r="AH274" s="130"/>
      <c r="AI274" s="130"/>
      <c r="AJ274" s="130"/>
      <c r="AK274" s="130"/>
      <c r="AL274" s="130"/>
      <c r="AM274" s="130"/>
      <c r="AN274" s="130"/>
      <c r="AO274" s="130"/>
      <c r="AP274" s="130"/>
      <c r="AQ274" s="130"/>
      <c r="AR274" s="130"/>
      <c r="AS274" s="130"/>
      <c r="AT274" s="130"/>
      <c r="AU274" s="130"/>
      <c r="AV274" s="130"/>
      <c r="AW274" s="130"/>
      <c r="AX274" s="130"/>
      <c r="AY274" s="130"/>
      <c r="AZ274" s="130"/>
      <c r="BA274" s="130"/>
      <c r="BB274" s="130"/>
      <c r="BC274" s="130"/>
      <c r="BD274" s="130"/>
      <c r="BE274" s="130"/>
      <c r="BF274" s="130"/>
      <c r="BG274" s="130"/>
      <c r="BH274" s="130"/>
      <c r="BI274" s="130"/>
      <c r="BJ274" s="130"/>
      <c r="BK274" s="130"/>
      <c r="BL274" s="130"/>
      <c r="BM274" s="130"/>
      <c r="BN274" s="130"/>
      <c r="BO274" s="130"/>
      <c r="BP274" s="130"/>
      <c r="BQ274" s="130"/>
      <c r="BR274" s="130"/>
      <c r="BS274" s="130"/>
      <c r="BT274" s="130"/>
      <c r="BU274" s="130"/>
      <c r="BV274" s="130"/>
      <c r="BW274" s="130"/>
      <c r="BX274" s="130"/>
      <c r="BY274" s="130"/>
      <c r="BZ274" s="130"/>
      <c r="CA274" s="130"/>
      <c r="CB274" s="130"/>
      <c r="CC274" s="130"/>
      <c r="CD274" s="130"/>
      <c r="CE274" s="130"/>
      <c r="CF274" s="130"/>
      <c r="CG274" s="130"/>
      <c r="CH274" s="130"/>
      <c r="CI274" s="130"/>
      <c r="CJ274" s="130"/>
      <c r="CK274" s="130"/>
      <c r="CL274" s="130"/>
      <c r="CM274" s="130"/>
      <c r="CN274" s="130"/>
      <c r="CO274" s="130"/>
      <c r="CP274" s="130"/>
      <c r="CQ274" s="130"/>
      <c r="CR274" s="130"/>
      <c r="CS274" s="130"/>
      <c r="CT274" s="130"/>
      <c r="CU274" s="130"/>
      <c r="CV274" s="130"/>
      <c r="CW274" s="130"/>
      <c r="CX274" s="130"/>
      <c r="CY274" s="130"/>
      <c r="CZ274" s="130"/>
      <c r="DA274" s="130"/>
      <c r="DB274" s="130"/>
      <c r="DC274" s="130"/>
      <c r="DD274" s="130"/>
      <c r="DE274" s="130"/>
      <c r="DF274" s="130"/>
      <c r="DG274" s="130"/>
      <c r="DH274" s="130"/>
      <c r="DI274" s="130"/>
      <c r="DJ274" s="130"/>
      <c r="DK274" s="130"/>
      <c r="DL274" s="130"/>
      <c r="DM274" s="130"/>
      <c r="DN274" s="130"/>
      <c r="DO274" s="130"/>
      <c r="DP274" s="130"/>
      <c r="DQ274" s="130"/>
      <c r="DR274" s="130"/>
      <c r="DS274" s="130"/>
      <c r="DT274" s="130"/>
      <c r="DU274" s="130"/>
      <c r="DV274" s="130"/>
      <c r="DW274" s="130"/>
      <c r="DX274" s="130"/>
      <c r="DY274" s="130"/>
      <c r="DZ274" s="130"/>
      <c r="EA274" s="130"/>
      <c r="EB274" s="130"/>
    </row>
    <row r="275" spans="3:132" s="95" customFormat="1" ht="15.75" customHeight="1">
      <c r="C275" s="98"/>
      <c r="S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  <c r="AF275" s="130"/>
      <c r="AG275" s="130"/>
      <c r="AH275" s="130"/>
      <c r="AI275" s="130"/>
      <c r="AJ275" s="130"/>
      <c r="AK275" s="130"/>
      <c r="AL275" s="130"/>
      <c r="AM275" s="130"/>
      <c r="AN275" s="130"/>
      <c r="AO275" s="130"/>
      <c r="AP275" s="130"/>
      <c r="AQ275" s="130"/>
      <c r="AR275" s="130"/>
      <c r="AS275" s="130"/>
      <c r="AT275" s="130"/>
      <c r="AU275" s="130"/>
      <c r="AV275" s="130"/>
      <c r="AW275" s="130"/>
      <c r="AX275" s="130"/>
      <c r="AY275" s="130"/>
      <c r="AZ275" s="130"/>
      <c r="BA275" s="130"/>
      <c r="BB275" s="130"/>
      <c r="BC275" s="130"/>
      <c r="BD275" s="130"/>
      <c r="BE275" s="130"/>
      <c r="BF275" s="130"/>
      <c r="BG275" s="130"/>
      <c r="BH275" s="130"/>
      <c r="BI275" s="130"/>
      <c r="BJ275" s="130"/>
      <c r="BK275" s="130"/>
      <c r="BL275" s="130"/>
      <c r="BM275" s="130"/>
      <c r="BN275" s="130"/>
      <c r="BO275" s="130"/>
      <c r="BP275" s="130"/>
      <c r="BQ275" s="130"/>
      <c r="BR275" s="130"/>
      <c r="BS275" s="130"/>
      <c r="BT275" s="130"/>
      <c r="BU275" s="130"/>
      <c r="BV275" s="130"/>
      <c r="BW275" s="130"/>
      <c r="BX275" s="130"/>
      <c r="BY275" s="130"/>
      <c r="BZ275" s="130"/>
      <c r="CA275" s="130"/>
      <c r="CB275" s="130"/>
      <c r="CC275" s="130"/>
      <c r="CD275" s="130"/>
      <c r="CE275" s="130"/>
      <c r="CF275" s="130"/>
      <c r="CG275" s="130"/>
      <c r="CH275" s="130"/>
      <c r="CI275" s="130"/>
      <c r="CJ275" s="130"/>
      <c r="CK275" s="130"/>
      <c r="CL275" s="130"/>
      <c r="CM275" s="130"/>
      <c r="CN275" s="130"/>
      <c r="CO275" s="130"/>
      <c r="CP275" s="130"/>
      <c r="CQ275" s="130"/>
      <c r="CR275" s="130"/>
      <c r="CS275" s="130"/>
      <c r="CT275" s="130"/>
      <c r="CU275" s="130"/>
      <c r="CV275" s="130"/>
      <c r="CW275" s="130"/>
      <c r="CX275" s="130"/>
      <c r="CY275" s="130"/>
      <c r="CZ275" s="130"/>
      <c r="DA275" s="130"/>
      <c r="DB275" s="130"/>
      <c r="DC275" s="130"/>
      <c r="DD275" s="130"/>
      <c r="DE275" s="130"/>
      <c r="DF275" s="130"/>
      <c r="DG275" s="130"/>
      <c r="DH275" s="130"/>
      <c r="DI275" s="130"/>
      <c r="DJ275" s="130"/>
      <c r="DK275" s="130"/>
      <c r="DL275" s="130"/>
      <c r="DM275" s="130"/>
      <c r="DN275" s="130"/>
      <c r="DO275" s="130"/>
      <c r="DP275" s="130"/>
      <c r="DQ275" s="130"/>
      <c r="DR275" s="130"/>
      <c r="DS275" s="130"/>
      <c r="DT275" s="130"/>
      <c r="DU275" s="130"/>
      <c r="DV275" s="130"/>
      <c r="DW275" s="130"/>
      <c r="DX275" s="130"/>
      <c r="DY275" s="130"/>
      <c r="DZ275" s="130"/>
      <c r="EA275" s="130"/>
      <c r="EB275" s="130"/>
    </row>
    <row r="276" spans="3:132" s="95" customFormat="1" ht="15.75" customHeight="1">
      <c r="C276" s="98"/>
      <c r="S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  <c r="AF276" s="130"/>
      <c r="AG276" s="130"/>
      <c r="AH276" s="130"/>
      <c r="AI276" s="130"/>
      <c r="AJ276" s="130"/>
      <c r="AK276" s="130"/>
      <c r="AL276" s="130"/>
      <c r="AM276" s="130"/>
      <c r="AN276" s="130"/>
      <c r="AO276" s="130"/>
      <c r="AP276" s="130"/>
      <c r="AQ276" s="130"/>
      <c r="AR276" s="130"/>
      <c r="AS276" s="130"/>
      <c r="AT276" s="130"/>
      <c r="AU276" s="130"/>
      <c r="AV276" s="130"/>
      <c r="AW276" s="130"/>
      <c r="AX276" s="130"/>
      <c r="AY276" s="130"/>
      <c r="AZ276" s="130"/>
      <c r="BA276" s="130"/>
      <c r="BB276" s="130"/>
      <c r="BC276" s="130"/>
      <c r="BD276" s="130"/>
      <c r="BE276" s="130"/>
      <c r="BF276" s="130"/>
      <c r="BG276" s="130"/>
      <c r="BH276" s="130"/>
      <c r="BI276" s="130"/>
      <c r="BJ276" s="130"/>
      <c r="BK276" s="130"/>
      <c r="BL276" s="130"/>
      <c r="BM276" s="130"/>
      <c r="BN276" s="130"/>
      <c r="BO276" s="130"/>
      <c r="BP276" s="130"/>
      <c r="BQ276" s="130"/>
      <c r="BR276" s="130"/>
      <c r="BS276" s="130"/>
      <c r="BT276" s="130"/>
      <c r="BU276" s="130"/>
      <c r="BV276" s="130"/>
      <c r="BW276" s="130"/>
      <c r="BX276" s="130"/>
      <c r="BY276" s="130"/>
      <c r="BZ276" s="130"/>
      <c r="CA276" s="130"/>
      <c r="CB276" s="130"/>
      <c r="CC276" s="130"/>
      <c r="CD276" s="130"/>
      <c r="CE276" s="130"/>
      <c r="CF276" s="130"/>
      <c r="CG276" s="130"/>
      <c r="CH276" s="130"/>
      <c r="CI276" s="130"/>
      <c r="CJ276" s="130"/>
      <c r="CK276" s="130"/>
      <c r="CL276" s="130"/>
      <c r="CM276" s="130"/>
      <c r="CN276" s="130"/>
      <c r="CO276" s="130"/>
      <c r="CP276" s="130"/>
      <c r="CQ276" s="130"/>
      <c r="CR276" s="130"/>
      <c r="CS276" s="130"/>
      <c r="CT276" s="130"/>
      <c r="CU276" s="130"/>
      <c r="CV276" s="130"/>
      <c r="CW276" s="130"/>
      <c r="CX276" s="130"/>
      <c r="CY276" s="130"/>
      <c r="CZ276" s="130"/>
      <c r="DA276" s="130"/>
      <c r="DB276" s="130"/>
      <c r="DC276" s="130"/>
      <c r="DD276" s="130"/>
      <c r="DE276" s="130"/>
      <c r="DF276" s="130"/>
      <c r="DG276" s="130"/>
      <c r="DH276" s="130"/>
      <c r="DI276" s="130"/>
      <c r="DJ276" s="130"/>
      <c r="DK276" s="130"/>
      <c r="DL276" s="130"/>
      <c r="DM276" s="130"/>
      <c r="DN276" s="130"/>
      <c r="DO276" s="130"/>
      <c r="DP276" s="130"/>
      <c r="DQ276" s="130"/>
      <c r="DR276" s="130"/>
      <c r="DS276" s="130"/>
      <c r="DT276" s="130"/>
      <c r="DU276" s="130"/>
      <c r="DV276" s="130"/>
      <c r="DW276" s="130"/>
      <c r="DX276" s="130"/>
      <c r="DY276" s="130"/>
      <c r="DZ276" s="130"/>
      <c r="EA276" s="130"/>
      <c r="EB276" s="130"/>
    </row>
    <row r="277" spans="3:132" s="95" customFormat="1" ht="15.75" customHeight="1">
      <c r="C277" s="98"/>
      <c r="S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  <c r="AF277" s="130"/>
      <c r="AG277" s="130"/>
      <c r="AH277" s="130"/>
      <c r="AI277" s="130"/>
      <c r="AJ277" s="130"/>
      <c r="AK277" s="130"/>
      <c r="AL277" s="130"/>
      <c r="AM277" s="130"/>
      <c r="AN277" s="130"/>
      <c r="AO277" s="130"/>
      <c r="AP277" s="130"/>
      <c r="AQ277" s="130"/>
      <c r="AR277" s="130"/>
      <c r="AS277" s="130"/>
      <c r="AT277" s="130"/>
      <c r="AU277" s="130"/>
      <c r="AV277" s="130"/>
      <c r="AW277" s="130"/>
      <c r="AX277" s="130"/>
      <c r="AY277" s="130"/>
      <c r="AZ277" s="130"/>
      <c r="BA277" s="130"/>
      <c r="BB277" s="130"/>
      <c r="BC277" s="130"/>
      <c r="BD277" s="130"/>
      <c r="BE277" s="130"/>
      <c r="BF277" s="130"/>
      <c r="BG277" s="130"/>
      <c r="BH277" s="130"/>
      <c r="BI277" s="130"/>
      <c r="BJ277" s="130"/>
      <c r="BK277" s="130"/>
      <c r="BL277" s="130"/>
      <c r="BM277" s="130"/>
      <c r="BN277" s="130"/>
      <c r="BO277" s="130"/>
      <c r="BP277" s="130"/>
      <c r="BQ277" s="130"/>
      <c r="BR277" s="130"/>
      <c r="BS277" s="130"/>
      <c r="BT277" s="130"/>
      <c r="BU277" s="130"/>
      <c r="BV277" s="130"/>
      <c r="BW277" s="130"/>
      <c r="BX277" s="130"/>
      <c r="BY277" s="130"/>
      <c r="BZ277" s="130"/>
      <c r="CA277" s="130"/>
      <c r="CB277" s="130"/>
      <c r="CC277" s="130"/>
      <c r="CD277" s="130"/>
      <c r="CE277" s="130"/>
      <c r="CF277" s="130"/>
      <c r="CG277" s="130"/>
      <c r="CH277" s="130"/>
      <c r="CI277" s="130"/>
      <c r="CJ277" s="130"/>
      <c r="CK277" s="130"/>
      <c r="CL277" s="130"/>
      <c r="CM277" s="130"/>
      <c r="CN277" s="130"/>
      <c r="CO277" s="130"/>
      <c r="CP277" s="130"/>
      <c r="CQ277" s="130"/>
      <c r="CR277" s="130"/>
      <c r="CS277" s="130"/>
      <c r="CT277" s="130"/>
      <c r="CU277" s="130"/>
      <c r="CV277" s="130"/>
      <c r="CW277" s="130"/>
      <c r="CX277" s="130"/>
      <c r="CY277" s="130"/>
      <c r="CZ277" s="130"/>
      <c r="DA277" s="130"/>
      <c r="DB277" s="130"/>
      <c r="DC277" s="130"/>
      <c r="DD277" s="130"/>
      <c r="DE277" s="130"/>
      <c r="DF277" s="130"/>
      <c r="DG277" s="130"/>
      <c r="DH277" s="130"/>
      <c r="DI277" s="130"/>
      <c r="DJ277" s="130"/>
      <c r="DK277" s="130"/>
      <c r="DL277" s="130"/>
      <c r="DM277" s="130"/>
      <c r="DN277" s="130"/>
      <c r="DO277" s="130"/>
      <c r="DP277" s="130"/>
      <c r="DQ277" s="130"/>
      <c r="DR277" s="130"/>
      <c r="DS277" s="130"/>
      <c r="DT277" s="130"/>
      <c r="DU277" s="130"/>
      <c r="DV277" s="130"/>
      <c r="DW277" s="130"/>
      <c r="DX277" s="130"/>
      <c r="DY277" s="130"/>
      <c r="DZ277" s="130"/>
      <c r="EA277" s="130"/>
      <c r="EB277" s="130"/>
    </row>
    <row r="278" spans="3:132" s="95" customFormat="1" ht="15.75" customHeight="1">
      <c r="C278" s="98"/>
      <c r="S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  <c r="AF278" s="130"/>
      <c r="AG278" s="130"/>
      <c r="AH278" s="130"/>
      <c r="AI278" s="130"/>
      <c r="AJ278" s="130"/>
      <c r="AK278" s="130"/>
      <c r="AL278" s="130"/>
      <c r="AM278" s="130"/>
      <c r="AN278" s="130"/>
      <c r="AO278" s="130"/>
      <c r="AP278" s="130"/>
      <c r="AQ278" s="130"/>
      <c r="AR278" s="130"/>
      <c r="AS278" s="130"/>
      <c r="AT278" s="130"/>
      <c r="AU278" s="130"/>
      <c r="AV278" s="130"/>
      <c r="AW278" s="130"/>
      <c r="AX278" s="130"/>
      <c r="AY278" s="130"/>
      <c r="AZ278" s="130"/>
      <c r="BA278" s="130"/>
      <c r="BB278" s="130"/>
      <c r="BC278" s="130"/>
      <c r="BD278" s="130"/>
      <c r="BE278" s="130"/>
      <c r="BF278" s="130"/>
      <c r="BG278" s="130"/>
      <c r="BH278" s="130"/>
      <c r="BI278" s="130"/>
      <c r="BJ278" s="130"/>
      <c r="BK278" s="130"/>
      <c r="BL278" s="130"/>
      <c r="BM278" s="130"/>
      <c r="BN278" s="130"/>
      <c r="BO278" s="130"/>
      <c r="BP278" s="130"/>
      <c r="BQ278" s="130"/>
      <c r="BR278" s="130"/>
      <c r="BS278" s="130"/>
      <c r="BT278" s="130"/>
      <c r="BU278" s="130"/>
      <c r="BV278" s="130"/>
      <c r="BW278" s="130"/>
      <c r="BX278" s="130"/>
      <c r="BY278" s="130"/>
      <c r="BZ278" s="130"/>
      <c r="CA278" s="130"/>
      <c r="CB278" s="130"/>
      <c r="CC278" s="130"/>
      <c r="CD278" s="130"/>
      <c r="CE278" s="130"/>
      <c r="CF278" s="130"/>
      <c r="CG278" s="130"/>
      <c r="CH278" s="130"/>
      <c r="CI278" s="130"/>
      <c r="CJ278" s="130"/>
      <c r="CK278" s="130"/>
      <c r="CL278" s="130"/>
      <c r="CM278" s="130"/>
      <c r="CN278" s="130"/>
      <c r="CO278" s="130"/>
      <c r="CP278" s="130"/>
      <c r="CQ278" s="130"/>
      <c r="CR278" s="130"/>
      <c r="CS278" s="130"/>
      <c r="CT278" s="130"/>
      <c r="CU278" s="130"/>
      <c r="CV278" s="130"/>
      <c r="CW278" s="130"/>
      <c r="CX278" s="130"/>
      <c r="CY278" s="130"/>
      <c r="CZ278" s="130"/>
      <c r="DA278" s="130"/>
      <c r="DB278" s="130"/>
      <c r="DC278" s="130"/>
      <c r="DD278" s="130"/>
      <c r="DE278" s="130"/>
      <c r="DF278" s="130"/>
      <c r="DG278" s="130"/>
      <c r="DH278" s="130"/>
      <c r="DI278" s="130"/>
      <c r="DJ278" s="130"/>
      <c r="DK278" s="130"/>
      <c r="DL278" s="130"/>
      <c r="DM278" s="130"/>
      <c r="DN278" s="130"/>
      <c r="DO278" s="130"/>
      <c r="DP278" s="130"/>
      <c r="DQ278" s="130"/>
      <c r="DR278" s="130"/>
      <c r="DS278" s="130"/>
      <c r="DT278" s="130"/>
      <c r="DU278" s="130"/>
      <c r="DV278" s="130"/>
      <c r="DW278" s="130"/>
      <c r="DX278" s="130"/>
      <c r="DY278" s="130"/>
      <c r="DZ278" s="130"/>
      <c r="EA278" s="130"/>
      <c r="EB278" s="130"/>
    </row>
    <row r="279" spans="3:132" s="95" customFormat="1" ht="15.75" customHeight="1">
      <c r="C279" s="98"/>
      <c r="S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0"/>
      <c r="BA279" s="130"/>
      <c r="BB279" s="130"/>
      <c r="BC279" s="130"/>
      <c r="BD279" s="130"/>
      <c r="BE279" s="130"/>
      <c r="BF279" s="130"/>
      <c r="BG279" s="130"/>
      <c r="BH279" s="130"/>
      <c r="BI279" s="130"/>
      <c r="BJ279" s="130"/>
      <c r="BK279" s="130"/>
      <c r="BL279" s="130"/>
      <c r="BM279" s="130"/>
      <c r="BN279" s="130"/>
      <c r="BO279" s="130"/>
      <c r="BP279" s="130"/>
      <c r="BQ279" s="130"/>
      <c r="BR279" s="130"/>
      <c r="BS279" s="130"/>
      <c r="BT279" s="130"/>
      <c r="BU279" s="130"/>
      <c r="BV279" s="130"/>
      <c r="BW279" s="130"/>
      <c r="BX279" s="130"/>
      <c r="BY279" s="130"/>
      <c r="BZ279" s="130"/>
      <c r="CA279" s="130"/>
      <c r="CB279" s="130"/>
      <c r="CC279" s="130"/>
      <c r="CD279" s="130"/>
      <c r="CE279" s="130"/>
      <c r="CF279" s="130"/>
      <c r="CG279" s="130"/>
      <c r="CH279" s="130"/>
      <c r="CI279" s="130"/>
      <c r="CJ279" s="130"/>
      <c r="CK279" s="130"/>
      <c r="CL279" s="130"/>
      <c r="CM279" s="130"/>
      <c r="CN279" s="130"/>
      <c r="CO279" s="130"/>
      <c r="CP279" s="130"/>
      <c r="CQ279" s="130"/>
      <c r="CR279" s="130"/>
      <c r="CS279" s="130"/>
      <c r="CT279" s="130"/>
      <c r="CU279" s="130"/>
      <c r="CV279" s="130"/>
      <c r="CW279" s="130"/>
      <c r="CX279" s="130"/>
      <c r="CY279" s="130"/>
      <c r="CZ279" s="130"/>
      <c r="DA279" s="130"/>
      <c r="DB279" s="130"/>
      <c r="DC279" s="130"/>
      <c r="DD279" s="130"/>
      <c r="DE279" s="130"/>
      <c r="DF279" s="130"/>
      <c r="DG279" s="130"/>
      <c r="DH279" s="130"/>
      <c r="DI279" s="130"/>
      <c r="DJ279" s="130"/>
      <c r="DK279" s="130"/>
      <c r="DL279" s="130"/>
      <c r="DM279" s="130"/>
      <c r="DN279" s="130"/>
      <c r="DO279" s="130"/>
      <c r="DP279" s="130"/>
      <c r="DQ279" s="130"/>
      <c r="DR279" s="130"/>
      <c r="DS279" s="130"/>
      <c r="DT279" s="130"/>
      <c r="DU279" s="130"/>
      <c r="DV279" s="130"/>
      <c r="DW279" s="130"/>
      <c r="DX279" s="130"/>
      <c r="DY279" s="130"/>
      <c r="DZ279" s="130"/>
      <c r="EA279" s="130"/>
      <c r="EB279" s="130"/>
    </row>
    <row r="280" spans="3:132" s="95" customFormat="1" ht="15.75" customHeight="1">
      <c r="C280" s="98"/>
      <c r="S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  <c r="AF280" s="130"/>
      <c r="AG280" s="130"/>
      <c r="AH280" s="130"/>
      <c r="AI280" s="130"/>
      <c r="AJ280" s="130"/>
      <c r="AK280" s="130"/>
      <c r="AL280" s="130"/>
      <c r="AM280" s="130"/>
      <c r="AN280" s="130"/>
      <c r="AO280" s="130"/>
      <c r="AP280" s="130"/>
      <c r="AQ280" s="130"/>
      <c r="AR280" s="130"/>
      <c r="AS280" s="130"/>
      <c r="AT280" s="130"/>
      <c r="AU280" s="130"/>
      <c r="AV280" s="130"/>
      <c r="AW280" s="130"/>
      <c r="AX280" s="130"/>
      <c r="AY280" s="130"/>
      <c r="AZ280" s="130"/>
      <c r="BA280" s="130"/>
      <c r="BB280" s="130"/>
      <c r="BC280" s="130"/>
      <c r="BD280" s="130"/>
      <c r="BE280" s="130"/>
      <c r="BF280" s="130"/>
      <c r="BG280" s="130"/>
      <c r="BH280" s="130"/>
      <c r="BI280" s="130"/>
      <c r="BJ280" s="130"/>
      <c r="BK280" s="130"/>
      <c r="BL280" s="130"/>
      <c r="BM280" s="130"/>
      <c r="BN280" s="130"/>
      <c r="BO280" s="130"/>
      <c r="BP280" s="130"/>
      <c r="BQ280" s="130"/>
      <c r="BR280" s="130"/>
      <c r="BS280" s="130"/>
      <c r="BT280" s="130"/>
      <c r="BU280" s="130"/>
      <c r="BV280" s="130"/>
      <c r="BW280" s="130"/>
      <c r="BX280" s="130"/>
      <c r="BY280" s="130"/>
      <c r="BZ280" s="130"/>
      <c r="CA280" s="130"/>
      <c r="CB280" s="130"/>
      <c r="CC280" s="130"/>
      <c r="CD280" s="130"/>
      <c r="CE280" s="130"/>
      <c r="CF280" s="130"/>
      <c r="CG280" s="130"/>
      <c r="CH280" s="130"/>
      <c r="CI280" s="130"/>
      <c r="CJ280" s="130"/>
      <c r="CK280" s="130"/>
      <c r="CL280" s="130"/>
      <c r="CM280" s="130"/>
      <c r="CN280" s="130"/>
      <c r="CO280" s="130"/>
      <c r="CP280" s="130"/>
      <c r="CQ280" s="130"/>
      <c r="CR280" s="130"/>
      <c r="CS280" s="130"/>
      <c r="CT280" s="130"/>
      <c r="CU280" s="130"/>
      <c r="CV280" s="130"/>
      <c r="CW280" s="130"/>
      <c r="CX280" s="130"/>
      <c r="CY280" s="130"/>
      <c r="CZ280" s="130"/>
      <c r="DA280" s="130"/>
      <c r="DB280" s="130"/>
      <c r="DC280" s="130"/>
      <c r="DD280" s="130"/>
      <c r="DE280" s="130"/>
      <c r="DF280" s="130"/>
      <c r="DG280" s="130"/>
      <c r="DH280" s="130"/>
      <c r="DI280" s="130"/>
      <c r="DJ280" s="130"/>
      <c r="DK280" s="130"/>
      <c r="DL280" s="130"/>
      <c r="DM280" s="130"/>
      <c r="DN280" s="130"/>
      <c r="DO280" s="130"/>
      <c r="DP280" s="130"/>
      <c r="DQ280" s="130"/>
      <c r="DR280" s="130"/>
      <c r="DS280" s="130"/>
      <c r="DT280" s="130"/>
      <c r="DU280" s="130"/>
      <c r="DV280" s="130"/>
      <c r="DW280" s="130"/>
      <c r="DX280" s="130"/>
      <c r="DY280" s="130"/>
      <c r="DZ280" s="130"/>
      <c r="EA280" s="130"/>
      <c r="EB280" s="130"/>
    </row>
    <row r="281" spans="3:132" s="95" customFormat="1" ht="15.75" customHeight="1">
      <c r="C281" s="98"/>
      <c r="S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  <c r="AX281" s="130"/>
      <c r="AY281" s="130"/>
      <c r="AZ281" s="130"/>
      <c r="BA281" s="130"/>
      <c r="BB281" s="130"/>
      <c r="BC281" s="130"/>
      <c r="BD281" s="130"/>
      <c r="BE281" s="130"/>
      <c r="BF281" s="130"/>
      <c r="BG281" s="130"/>
      <c r="BH281" s="130"/>
      <c r="BI281" s="130"/>
      <c r="BJ281" s="130"/>
      <c r="BK281" s="130"/>
      <c r="BL281" s="130"/>
      <c r="BM281" s="130"/>
      <c r="BN281" s="130"/>
      <c r="BO281" s="130"/>
      <c r="BP281" s="130"/>
      <c r="BQ281" s="130"/>
      <c r="BR281" s="130"/>
      <c r="BS281" s="130"/>
      <c r="BT281" s="130"/>
      <c r="BU281" s="130"/>
      <c r="BV281" s="130"/>
      <c r="BW281" s="130"/>
      <c r="BX281" s="130"/>
      <c r="BY281" s="130"/>
      <c r="BZ281" s="130"/>
      <c r="CA281" s="130"/>
      <c r="CB281" s="130"/>
      <c r="CC281" s="130"/>
      <c r="CD281" s="130"/>
      <c r="CE281" s="130"/>
      <c r="CF281" s="130"/>
      <c r="CG281" s="130"/>
      <c r="CH281" s="130"/>
      <c r="CI281" s="130"/>
      <c r="CJ281" s="130"/>
      <c r="CK281" s="130"/>
      <c r="CL281" s="130"/>
      <c r="CM281" s="130"/>
      <c r="CN281" s="130"/>
      <c r="CO281" s="130"/>
      <c r="CP281" s="130"/>
      <c r="CQ281" s="130"/>
      <c r="CR281" s="130"/>
      <c r="CS281" s="130"/>
      <c r="CT281" s="130"/>
      <c r="CU281" s="130"/>
      <c r="CV281" s="130"/>
      <c r="CW281" s="130"/>
      <c r="CX281" s="130"/>
      <c r="CY281" s="130"/>
      <c r="CZ281" s="130"/>
      <c r="DA281" s="130"/>
      <c r="DB281" s="130"/>
      <c r="DC281" s="130"/>
      <c r="DD281" s="130"/>
      <c r="DE281" s="130"/>
      <c r="DF281" s="130"/>
      <c r="DG281" s="130"/>
      <c r="DH281" s="130"/>
      <c r="DI281" s="130"/>
      <c r="DJ281" s="130"/>
      <c r="DK281" s="130"/>
      <c r="DL281" s="130"/>
      <c r="DM281" s="130"/>
      <c r="DN281" s="130"/>
      <c r="DO281" s="130"/>
      <c r="DP281" s="130"/>
      <c r="DQ281" s="130"/>
      <c r="DR281" s="130"/>
      <c r="DS281" s="130"/>
      <c r="DT281" s="130"/>
      <c r="DU281" s="130"/>
      <c r="DV281" s="130"/>
      <c r="DW281" s="130"/>
      <c r="DX281" s="130"/>
      <c r="DY281" s="130"/>
      <c r="DZ281" s="130"/>
      <c r="EA281" s="130"/>
      <c r="EB281" s="130"/>
    </row>
    <row r="282" spans="3:132" s="95" customFormat="1" ht="15.75" customHeight="1">
      <c r="C282" s="98"/>
      <c r="S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  <c r="AF282" s="130"/>
      <c r="AG282" s="130"/>
      <c r="AH282" s="130"/>
      <c r="AI282" s="130"/>
      <c r="AJ282" s="130"/>
      <c r="AK282" s="130"/>
      <c r="AL282" s="130"/>
      <c r="AM282" s="130"/>
      <c r="AN282" s="130"/>
      <c r="AO282" s="130"/>
      <c r="AP282" s="130"/>
      <c r="AQ282" s="130"/>
      <c r="AR282" s="130"/>
      <c r="AS282" s="130"/>
      <c r="AT282" s="130"/>
      <c r="AU282" s="130"/>
      <c r="AV282" s="130"/>
      <c r="AW282" s="130"/>
      <c r="AX282" s="130"/>
      <c r="AY282" s="130"/>
      <c r="AZ282" s="130"/>
      <c r="BA282" s="130"/>
      <c r="BB282" s="130"/>
      <c r="BC282" s="130"/>
      <c r="BD282" s="130"/>
      <c r="BE282" s="130"/>
      <c r="BF282" s="130"/>
      <c r="BG282" s="130"/>
      <c r="BH282" s="130"/>
      <c r="BI282" s="130"/>
      <c r="BJ282" s="130"/>
      <c r="BK282" s="130"/>
      <c r="BL282" s="130"/>
      <c r="BM282" s="130"/>
      <c r="BN282" s="130"/>
      <c r="BO282" s="130"/>
      <c r="BP282" s="130"/>
      <c r="BQ282" s="130"/>
      <c r="BR282" s="130"/>
      <c r="BS282" s="130"/>
      <c r="BT282" s="130"/>
      <c r="BU282" s="130"/>
      <c r="BV282" s="130"/>
      <c r="BW282" s="130"/>
      <c r="BX282" s="130"/>
      <c r="BY282" s="130"/>
      <c r="BZ282" s="130"/>
      <c r="CA282" s="130"/>
      <c r="CB282" s="130"/>
      <c r="CC282" s="130"/>
      <c r="CD282" s="130"/>
      <c r="CE282" s="130"/>
      <c r="CF282" s="130"/>
      <c r="CG282" s="130"/>
      <c r="CH282" s="130"/>
      <c r="CI282" s="130"/>
      <c r="CJ282" s="130"/>
      <c r="CK282" s="130"/>
      <c r="CL282" s="130"/>
      <c r="CM282" s="130"/>
      <c r="CN282" s="130"/>
      <c r="CO282" s="130"/>
      <c r="CP282" s="130"/>
      <c r="CQ282" s="130"/>
      <c r="CR282" s="130"/>
      <c r="CS282" s="130"/>
      <c r="CT282" s="130"/>
      <c r="CU282" s="130"/>
      <c r="CV282" s="130"/>
      <c r="CW282" s="130"/>
      <c r="CX282" s="130"/>
      <c r="CY282" s="130"/>
      <c r="CZ282" s="130"/>
      <c r="DA282" s="130"/>
      <c r="DB282" s="130"/>
      <c r="DC282" s="130"/>
      <c r="DD282" s="130"/>
      <c r="DE282" s="130"/>
      <c r="DF282" s="130"/>
      <c r="DG282" s="130"/>
      <c r="DH282" s="130"/>
      <c r="DI282" s="130"/>
      <c r="DJ282" s="130"/>
      <c r="DK282" s="130"/>
      <c r="DL282" s="130"/>
      <c r="DM282" s="130"/>
      <c r="DN282" s="130"/>
      <c r="DO282" s="130"/>
      <c r="DP282" s="130"/>
      <c r="DQ282" s="130"/>
      <c r="DR282" s="130"/>
      <c r="DS282" s="130"/>
      <c r="DT282" s="130"/>
      <c r="DU282" s="130"/>
      <c r="DV282" s="130"/>
      <c r="DW282" s="130"/>
      <c r="DX282" s="130"/>
      <c r="DY282" s="130"/>
      <c r="DZ282" s="130"/>
      <c r="EA282" s="130"/>
      <c r="EB282" s="130"/>
    </row>
    <row r="283" spans="3:132" s="95" customFormat="1" ht="15.75" customHeight="1">
      <c r="C283" s="98"/>
      <c r="S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  <c r="AF283" s="130"/>
      <c r="AG283" s="130"/>
      <c r="AH283" s="130"/>
      <c r="AI283" s="130"/>
      <c r="AJ283" s="130"/>
      <c r="AK283" s="130"/>
      <c r="AL283" s="130"/>
      <c r="AM283" s="130"/>
      <c r="AN283" s="130"/>
      <c r="AO283" s="130"/>
      <c r="AP283" s="130"/>
      <c r="AQ283" s="130"/>
      <c r="AR283" s="130"/>
      <c r="AS283" s="130"/>
      <c r="AT283" s="130"/>
      <c r="AU283" s="130"/>
      <c r="AV283" s="130"/>
      <c r="AW283" s="130"/>
      <c r="AX283" s="130"/>
      <c r="AY283" s="130"/>
      <c r="AZ283" s="130"/>
      <c r="BA283" s="130"/>
      <c r="BB283" s="130"/>
      <c r="BC283" s="130"/>
      <c r="BD283" s="130"/>
      <c r="BE283" s="130"/>
      <c r="BF283" s="130"/>
      <c r="BG283" s="130"/>
      <c r="BH283" s="130"/>
      <c r="BI283" s="130"/>
      <c r="BJ283" s="130"/>
      <c r="BK283" s="130"/>
      <c r="BL283" s="130"/>
      <c r="BM283" s="130"/>
      <c r="BN283" s="130"/>
      <c r="BO283" s="130"/>
      <c r="BP283" s="130"/>
      <c r="BQ283" s="130"/>
      <c r="BR283" s="130"/>
      <c r="BS283" s="130"/>
      <c r="BT283" s="130"/>
      <c r="BU283" s="130"/>
      <c r="BV283" s="130"/>
      <c r="BW283" s="130"/>
      <c r="BX283" s="130"/>
      <c r="BY283" s="130"/>
      <c r="BZ283" s="130"/>
      <c r="CA283" s="130"/>
      <c r="CB283" s="130"/>
      <c r="CC283" s="130"/>
      <c r="CD283" s="130"/>
      <c r="CE283" s="130"/>
      <c r="CF283" s="130"/>
      <c r="CG283" s="130"/>
      <c r="CH283" s="130"/>
      <c r="CI283" s="130"/>
      <c r="CJ283" s="130"/>
      <c r="CK283" s="130"/>
      <c r="CL283" s="130"/>
      <c r="CM283" s="130"/>
      <c r="CN283" s="130"/>
      <c r="CO283" s="130"/>
      <c r="CP283" s="130"/>
      <c r="CQ283" s="130"/>
      <c r="CR283" s="130"/>
      <c r="CS283" s="130"/>
      <c r="CT283" s="130"/>
      <c r="CU283" s="130"/>
      <c r="CV283" s="130"/>
      <c r="CW283" s="130"/>
      <c r="CX283" s="130"/>
      <c r="CY283" s="130"/>
      <c r="CZ283" s="130"/>
      <c r="DA283" s="130"/>
      <c r="DB283" s="130"/>
      <c r="DC283" s="130"/>
      <c r="DD283" s="130"/>
      <c r="DE283" s="130"/>
      <c r="DF283" s="130"/>
      <c r="DG283" s="130"/>
      <c r="DH283" s="130"/>
      <c r="DI283" s="130"/>
      <c r="DJ283" s="130"/>
      <c r="DK283" s="130"/>
      <c r="DL283" s="130"/>
      <c r="DM283" s="130"/>
      <c r="DN283" s="130"/>
      <c r="DO283" s="130"/>
      <c r="DP283" s="130"/>
      <c r="DQ283" s="130"/>
      <c r="DR283" s="130"/>
      <c r="DS283" s="130"/>
      <c r="DT283" s="130"/>
      <c r="DU283" s="130"/>
      <c r="DV283" s="130"/>
      <c r="DW283" s="130"/>
      <c r="DX283" s="130"/>
      <c r="DY283" s="130"/>
      <c r="DZ283" s="130"/>
      <c r="EA283" s="130"/>
      <c r="EB283" s="130"/>
    </row>
    <row r="284" spans="3:132" s="95" customFormat="1" ht="15.75" customHeight="1">
      <c r="C284" s="98"/>
      <c r="S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  <c r="AF284" s="130"/>
      <c r="AG284" s="130"/>
      <c r="AH284" s="130"/>
      <c r="AI284" s="130"/>
      <c r="AJ284" s="130"/>
      <c r="AK284" s="130"/>
      <c r="AL284" s="130"/>
      <c r="AM284" s="130"/>
      <c r="AN284" s="130"/>
      <c r="AO284" s="130"/>
      <c r="AP284" s="130"/>
      <c r="AQ284" s="130"/>
      <c r="AR284" s="130"/>
      <c r="AS284" s="130"/>
      <c r="AT284" s="130"/>
      <c r="AU284" s="130"/>
      <c r="AV284" s="130"/>
      <c r="AW284" s="130"/>
      <c r="AX284" s="130"/>
      <c r="AY284" s="130"/>
      <c r="AZ284" s="130"/>
      <c r="BA284" s="130"/>
      <c r="BB284" s="130"/>
      <c r="BC284" s="130"/>
      <c r="BD284" s="130"/>
      <c r="BE284" s="130"/>
      <c r="BF284" s="130"/>
      <c r="BG284" s="130"/>
      <c r="BH284" s="130"/>
      <c r="BI284" s="130"/>
      <c r="BJ284" s="130"/>
      <c r="BK284" s="130"/>
      <c r="BL284" s="130"/>
      <c r="BM284" s="130"/>
      <c r="BN284" s="130"/>
      <c r="BO284" s="130"/>
      <c r="BP284" s="130"/>
      <c r="BQ284" s="130"/>
      <c r="BR284" s="130"/>
      <c r="BS284" s="130"/>
      <c r="BT284" s="130"/>
      <c r="BU284" s="130"/>
      <c r="BV284" s="130"/>
      <c r="BW284" s="130"/>
      <c r="BX284" s="130"/>
      <c r="BY284" s="130"/>
      <c r="BZ284" s="130"/>
      <c r="CA284" s="130"/>
      <c r="CB284" s="130"/>
      <c r="CC284" s="130"/>
      <c r="CD284" s="130"/>
      <c r="CE284" s="130"/>
      <c r="CF284" s="130"/>
      <c r="CG284" s="130"/>
      <c r="CH284" s="130"/>
      <c r="CI284" s="130"/>
      <c r="CJ284" s="130"/>
      <c r="CK284" s="130"/>
      <c r="CL284" s="130"/>
      <c r="CM284" s="130"/>
      <c r="CN284" s="130"/>
      <c r="CO284" s="130"/>
      <c r="CP284" s="130"/>
      <c r="CQ284" s="130"/>
      <c r="CR284" s="130"/>
      <c r="CS284" s="130"/>
      <c r="CT284" s="130"/>
      <c r="CU284" s="130"/>
      <c r="CV284" s="130"/>
      <c r="CW284" s="130"/>
      <c r="CX284" s="130"/>
      <c r="CY284" s="130"/>
      <c r="CZ284" s="130"/>
      <c r="DA284" s="130"/>
      <c r="DB284" s="130"/>
      <c r="DC284" s="130"/>
      <c r="DD284" s="130"/>
      <c r="DE284" s="130"/>
      <c r="DF284" s="130"/>
      <c r="DG284" s="130"/>
      <c r="DH284" s="130"/>
      <c r="DI284" s="130"/>
      <c r="DJ284" s="130"/>
      <c r="DK284" s="130"/>
      <c r="DL284" s="130"/>
      <c r="DM284" s="130"/>
      <c r="DN284" s="130"/>
      <c r="DO284" s="130"/>
      <c r="DP284" s="130"/>
      <c r="DQ284" s="130"/>
      <c r="DR284" s="130"/>
      <c r="DS284" s="130"/>
      <c r="DT284" s="130"/>
      <c r="DU284" s="130"/>
      <c r="DV284" s="130"/>
      <c r="DW284" s="130"/>
      <c r="DX284" s="130"/>
      <c r="DY284" s="130"/>
      <c r="DZ284" s="130"/>
      <c r="EA284" s="130"/>
      <c r="EB284" s="130"/>
    </row>
    <row r="285" spans="3:132" s="95" customFormat="1" ht="15.75" customHeight="1">
      <c r="C285" s="98"/>
      <c r="S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  <c r="AF285" s="130"/>
      <c r="AG285" s="130"/>
      <c r="AH285" s="130"/>
      <c r="AI285" s="130"/>
      <c r="AJ285" s="130"/>
      <c r="AK285" s="130"/>
      <c r="AL285" s="130"/>
      <c r="AM285" s="130"/>
      <c r="AN285" s="130"/>
      <c r="AO285" s="130"/>
      <c r="AP285" s="130"/>
      <c r="AQ285" s="130"/>
      <c r="AR285" s="130"/>
      <c r="AS285" s="130"/>
      <c r="AT285" s="130"/>
      <c r="AU285" s="130"/>
      <c r="AV285" s="130"/>
      <c r="AW285" s="130"/>
      <c r="AX285" s="130"/>
      <c r="AY285" s="130"/>
      <c r="AZ285" s="130"/>
      <c r="BA285" s="130"/>
      <c r="BB285" s="130"/>
      <c r="BC285" s="130"/>
      <c r="BD285" s="130"/>
      <c r="BE285" s="130"/>
      <c r="BF285" s="130"/>
      <c r="BG285" s="130"/>
      <c r="BH285" s="130"/>
      <c r="BI285" s="130"/>
      <c r="BJ285" s="130"/>
      <c r="BK285" s="130"/>
      <c r="BL285" s="130"/>
      <c r="BM285" s="130"/>
      <c r="BN285" s="130"/>
      <c r="BO285" s="130"/>
      <c r="BP285" s="130"/>
      <c r="BQ285" s="130"/>
      <c r="BR285" s="130"/>
      <c r="BS285" s="130"/>
      <c r="BT285" s="130"/>
      <c r="BU285" s="130"/>
      <c r="BV285" s="130"/>
      <c r="BW285" s="130"/>
      <c r="BX285" s="130"/>
      <c r="BY285" s="130"/>
      <c r="BZ285" s="130"/>
      <c r="CA285" s="130"/>
      <c r="CB285" s="130"/>
      <c r="CC285" s="130"/>
      <c r="CD285" s="130"/>
      <c r="CE285" s="130"/>
      <c r="CF285" s="130"/>
      <c r="CG285" s="130"/>
      <c r="CH285" s="130"/>
      <c r="CI285" s="130"/>
      <c r="CJ285" s="130"/>
      <c r="CK285" s="130"/>
      <c r="CL285" s="130"/>
      <c r="CM285" s="130"/>
      <c r="CN285" s="130"/>
      <c r="CO285" s="130"/>
      <c r="CP285" s="130"/>
      <c r="CQ285" s="130"/>
      <c r="CR285" s="130"/>
      <c r="CS285" s="130"/>
      <c r="CT285" s="130"/>
      <c r="CU285" s="130"/>
      <c r="CV285" s="130"/>
      <c r="CW285" s="130"/>
      <c r="CX285" s="130"/>
      <c r="CY285" s="130"/>
      <c r="CZ285" s="130"/>
      <c r="DA285" s="130"/>
      <c r="DB285" s="130"/>
      <c r="DC285" s="130"/>
      <c r="DD285" s="130"/>
      <c r="DE285" s="130"/>
      <c r="DF285" s="130"/>
      <c r="DG285" s="130"/>
      <c r="DH285" s="130"/>
      <c r="DI285" s="130"/>
      <c r="DJ285" s="130"/>
      <c r="DK285" s="130"/>
      <c r="DL285" s="130"/>
      <c r="DM285" s="130"/>
      <c r="DN285" s="130"/>
      <c r="DO285" s="130"/>
      <c r="DP285" s="130"/>
      <c r="DQ285" s="130"/>
      <c r="DR285" s="130"/>
      <c r="DS285" s="130"/>
      <c r="DT285" s="130"/>
      <c r="DU285" s="130"/>
      <c r="DV285" s="130"/>
      <c r="DW285" s="130"/>
      <c r="DX285" s="130"/>
      <c r="DY285" s="130"/>
      <c r="DZ285" s="130"/>
      <c r="EA285" s="130"/>
      <c r="EB285" s="130"/>
    </row>
    <row r="286" spans="3:132" s="95" customFormat="1" ht="15.75" customHeight="1">
      <c r="C286" s="98"/>
      <c r="S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  <c r="AF286" s="130"/>
      <c r="AG286" s="130"/>
      <c r="AH286" s="130"/>
      <c r="AI286" s="130"/>
      <c r="AJ286" s="130"/>
      <c r="AK286" s="130"/>
      <c r="AL286" s="130"/>
      <c r="AM286" s="130"/>
      <c r="AN286" s="130"/>
      <c r="AO286" s="130"/>
      <c r="AP286" s="130"/>
      <c r="AQ286" s="130"/>
      <c r="AR286" s="130"/>
      <c r="AS286" s="130"/>
      <c r="AT286" s="130"/>
      <c r="AU286" s="130"/>
      <c r="AV286" s="130"/>
      <c r="AW286" s="130"/>
      <c r="AX286" s="130"/>
      <c r="AY286" s="130"/>
      <c r="AZ286" s="130"/>
      <c r="BA286" s="130"/>
      <c r="BB286" s="130"/>
      <c r="BC286" s="130"/>
      <c r="BD286" s="130"/>
      <c r="BE286" s="130"/>
      <c r="BF286" s="130"/>
      <c r="BG286" s="130"/>
      <c r="BH286" s="130"/>
      <c r="BI286" s="130"/>
      <c r="BJ286" s="130"/>
      <c r="BK286" s="130"/>
      <c r="BL286" s="130"/>
      <c r="BM286" s="130"/>
      <c r="BN286" s="130"/>
      <c r="BO286" s="130"/>
      <c r="BP286" s="130"/>
      <c r="BQ286" s="130"/>
      <c r="BR286" s="130"/>
      <c r="BS286" s="130"/>
      <c r="BT286" s="130"/>
      <c r="BU286" s="130"/>
      <c r="BV286" s="130"/>
      <c r="BW286" s="130"/>
      <c r="BX286" s="130"/>
      <c r="BY286" s="130"/>
      <c r="BZ286" s="130"/>
      <c r="CA286" s="130"/>
      <c r="CB286" s="130"/>
      <c r="CC286" s="130"/>
      <c r="CD286" s="130"/>
      <c r="CE286" s="130"/>
      <c r="CF286" s="130"/>
      <c r="CG286" s="130"/>
      <c r="CH286" s="130"/>
      <c r="CI286" s="130"/>
      <c r="CJ286" s="130"/>
      <c r="CK286" s="130"/>
      <c r="CL286" s="130"/>
      <c r="CM286" s="130"/>
      <c r="CN286" s="130"/>
      <c r="CO286" s="130"/>
      <c r="CP286" s="130"/>
      <c r="CQ286" s="130"/>
      <c r="CR286" s="130"/>
      <c r="CS286" s="130"/>
      <c r="CT286" s="130"/>
      <c r="CU286" s="130"/>
      <c r="CV286" s="130"/>
      <c r="CW286" s="130"/>
      <c r="CX286" s="130"/>
      <c r="CY286" s="130"/>
      <c r="CZ286" s="130"/>
      <c r="DA286" s="130"/>
      <c r="DB286" s="130"/>
      <c r="DC286" s="130"/>
      <c r="DD286" s="130"/>
      <c r="DE286" s="130"/>
      <c r="DF286" s="130"/>
      <c r="DG286" s="130"/>
      <c r="DH286" s="130"/>
      <c r="DI286" s="130"/>
      <c r="DJ286" s="130"/>
      <c r="DK286" s="130"/>
      <c r="DL286" s="130"/>
      <c r="DM286" s="130"/>
      <c r="DN286" s="130"/>
      <c r="DO286" s="130"/>
      <c r="DP286" s="130"/>
      <c r="DQ286" s="130"/>
      <c r="DR286" s="130"/>
      <c r="DS286" s="130"/>
      <c r="DT286" s="130"/>
      <c r="DU286" s="130"/>
      <c r="DV286" s="130"/>
      <c r="DW286" s="130"/>
      <c r="DX286" s="130"/>
      <c r="DY286" s="130"/>
      <c r="DZ286" s="130"/>
      <c r="EA286" s="130"/>
      <c r="EB286" s="130"/>
    </row>
    <row r="287" spans="3:132" s="95" customFormat="1" ht="15.75" customHeight="1">
      <c r="C287" s="98"/>
      <c r="S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  <c r="AF287" s="130"/>
      <c r="AG287" s="130"/>
      <c r="AH287" s="130"/>
      <c r="AI287" s="130"/>
      <c r="AJ287" s="130"/>
      <c r="AK287" s="130"/>
      <c r="AL287" s="130"/>
      <c r="AM287" s="130"/>
      <c r="AN287" s="130"/>
      <c r="AO287" s="130"/>
      <c r="AP287" s="130"/>
      <c r="AQ287" s="130"/>
      <c r="AR287" s="130"/>
      <c r="AS287" s="130"/>
      <c r="AT287" s="130"/>
      <c r="AU287" s="130"/>
      <c r="AV287" s="130"/>
      <c r="AW287" s="130"/>
      <c r="AX287" s="130"/>
      <c r="AY287" s="130"/>
      <c r="AZ287" s="130"/>
      <c r="BA287" s="130"/>
      <c r="BB287" s="130"/>
      <c r="BC287" s="130"/>
      <c r="BD287" s="130"/>
      <c r="BE287" s="130"/>
      <c r="BF287" s="130"/>
      <c r="BG287" s="130"/>
      <c r="BH287" s="130"/>
      <c r="BI287" s="130"/>
      <c r="BJ287" s="130"/>
      <c r="BK287" s="130"/>
      <c r="BL287" s="130"/>
      <c r="BM287" s="130"/>
      <c r="BN287" s="130"/>
      <c r="BO287" s="130"/>
      <c r="BP287" s="130"/>
      <c r="BQ287" s="130"/>
      <c r="BR287" s="130"/>
      <c r="BS287" s="130"/>
      <c r="BT287" s="130"/>
      <c r="BU287" s="130"/>
      <c r="BV287" s="130"/>
      <c r="BW287" s="130"/>
      <c r="BX287" s="130"/>
      <c r="BY287" s="130"/>
      <c r="BZ287" s="130"/>
      <c r="CA287" s="130"/>
      <c r="CB287" s="130"/>
      <c r="CC287" s="130"/>
      <c r="CD287" s="130"/>
      <c r="CE287" s="130"/>
      <c r="CF287" s="130"/>
      <c r="CG287" s="130"/>
      <c r="CH287" s="130"/>
      <c r="CI287" s="130"/>
      <c r="CJ287" s="130"/>
      <c r="CK287" s="130"/>
      <c r="CL287" s="130"/>
      <c r="CM287" s="130"/>
      <c r="CN287" s="130"/>
      <c r="CO287" s="130"/>
      <c r="CP287" s="130"/>
      <c r="CQ287" s="130"/>
      <c r="CR287" s="130"/>
      <c r="CS287" s="130"/>
      <c r="CT287" s="130"/>
      <c r="CU287" s="130"/>
      <c r="CV287" s="130"/>
      <c r="CW287" s="130"/>
      <c r="CX287" s="130"/>
      <c r="CY287" s="130"/>
      <c r="CZ287" s="130"/>
      <c r="DA287" s="130"/>
      <c r="DB287" s="130"/>
      <c r="DC287" s="130"/>
      <c r="DD287" s="130"/>
      <c r="DE287" s="130"/>
      <c r="DF287" s="130"/>
      <c r="DG287" s="130"/>
      <c r="DH287" s="130"/>
      <c r="DI287" s="130"/>
      <c r="DJ287" s="130"/>
      <c r="DK287" s="130"/>
      <c r="DL287" s="130"/>
      <c r="DM287" s="130"/>
      <c r="DN287" s="130"/>
      <c r="DO287" s="130"/>
      <c r="DP287" s="130"/>
      <c r="DQ287" s="130"/>
      <c r="DR287" s="130"/>
      <c r="DS287" s="130"/>
      <c r="DT287" s="130"/>
      <c r="DU287" s="130"/>
      <c r="DV287" s="130"/>
      <c r="DW287" s="130"/>
      <c r="DX287" s="130"/>
      <c r="DY287" s="130"/>
      <c r="DZ287" s="130"/>
      <c r="EA287" s="130"/>
      <c r="EB287" s="130"/>
    </row>
    <row r="288" spans="3:132" s="95" customFormat="1" ht="15.75" customHeight="1">
      <c r="C288" s="98"/>
      <c r="S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  <c r="AF288" s="130"/>
      <c r="AG288" s="130"/>
      <c r="AH288" s="130"/>
      <c r="AI288" s="130"/>
      <c r="AJ288" s="130"/>
      <c r="AK288" s="130"/>
      <c r="AL288" s="130"/>
      <c r="AM288" s="130"/>
      <c r="AN288" s="130"/>
      <c r="AO288" s="130"/>
      <c r="AP288" s="130"/>
      <c r="AQ288" s="130"/>
      <c r="AR288" s="130"/>
      <c r="AS288" s="130"/>
      <c r="AT288" s="130"/>
      <c r="AU288" s="130"/>
      <c r="AV288" s="130"/>
      <c r="AW288" s="130"/>
      <c r="AX288" s="130"/>
      <c r="AY288" s="130"/>
      <c r="AZ288" s="130"/>
      <c r="BA288" s="130"/>
      <c r="BB288" s="130"/>
      <c r="BC288" s="130"/>
      <c r="BD288" s="130"/>
      <c r="BE288" s="130"/>
      <c r="BF288" s="130"/>
      <c r="BG288" s="130"/>
      <c r="BH288" s="130"/>
      <c r="BI288" s="130"/>
      <c r="BJ288" s="130"/>
      <c r="BK288" s="130"/>
      <c r="BL288" s="130"/>
      <c r="BM288" s="130"/>
      <c r="BN288" s="130"/>
      <c r="BO288" s="130"/>
      <c r="BP288" s="130"/>
      <c r="BQ288" s="130"/>
      <c r="BR288" s="130"/>
      <c r="BS288" s="130"/>
      <c r="BT288" s="130"/>
      <c r="BU288" s="130"/>
      <c r="BV288" s="130"/>
      <c r="BW288" s="130"/>
      <c r="BX288" s="130"/>
      <c r="BY288" s="130"/>
      <c r="BZ288" s="130"/>
      <c r="CA288" s="130"/>
      <c r="CB288" s="130"/>
      <c r="CC288" s="130"/>
      <c r="CD288" s="130"/>
      <c r="CE288" s="130"/>
      <c r="CF288" s="130"/>
      <c r="CG288" s="130"/>
      <c r="CH288" s="130"/>
      <c r="CI288" s="130"/>
      <c r="CJ288" s="130"/>
      <c r="CK288" s="130"/>
      <c r="CL288" s="130"/>
      <c r="CM288" s="130"/>
      <c r="CN288" s="130"/>
      <c r="CO288" s="130"/>
      <c r="CP288" s="130"/>
      <c r="CQ288" s="130"/>
      <c r="CR288" s="130"/>
      <c r="CS288" s="130"/>
      <c r="CT288" s="130"/>
      <c r="CU288" s="130"/>
      <c r="CV288" s="130"/>
      <c r="CW288" s="130"/>
      <c r="CX288" s="130"/>
      <c r="CY288" s="130"/>
      <c r="CZ288" s="130"/>
      <c r="DA288" s="130"/>
      <c r="DB288" s="130"/>
      <c r="DC288" s="130"/>
      <c r="DD288" s="130"/>
      <c r="DE288" s="130"/>
      <c r="DF288" s="130"/>
      <c r="DG288" s="130"/>
      <c r="DH288" s="130"/>
      <c r="DI288" s="130"/>
      <c r="DJ288" s="130"/>
      <c r="DK288" s="130"/>
      <c r="DL288" s="130"/>
      <c r="DM288" s="130"/>
      <c r="DN288" s="130"/>
      <c r="DO288" s="130"/>
      <c r="DP288" s="130"/>
      <c r="DQ288" s="130"/>
      <c r="DR288" s="130"/>
      <c r="DS288" s="130"/>
      <c r="DT288" s="130"/>
      <c r="DU288" s="130"/>
      <c r="DV288" s="130"/>
      <c r="DW288" s="130"/>
      <c r="DX288" s="130"/>
      <c r="DY288" s="130"/>
      <c r="DZ288" s="130"/>
      <c r="EA288" s="130"/>
      <c r="EB288" s="130"/>
    </row>
    <row r="289" spans="3:132" s="95" customFormat="1" ht="15.75" customHeight="1">
      <c r="C289" s="98"/>
      <c r="S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  <c r="AF289" s="130"/>
      <c r="AG289" s="130"/>
      <c r="AH289" s="130"/>
      <c r="AI289" s="130"/>
      <c r="AJ289" s="130"/>
      <c r="AK289" s="130"/>
      <c r="AL289" s="130"/>
      <c r="AM289" s="130"/>
      <c r="AN289" s="130"/>
      <c r="AO289" s="130"/>
      <c r="AP289" s="130"/>
      <c r="AQ289" s="130"/>
      <c r="AR289" s="130"/>
      <c r="AS289" s="130"/>
      <c r="AT289" s="130"/>
      <c r="AU289" s="130"/>
      <c r="AV289" s="130"/>
      <c r="AW289" s="130"/>
      <c r="AX289" s="130"/>
      <c r="AY289" s="130"/>
      <c r="AZ289" s="130"/>
      <c r="BA289" s="130"/>
      <c r="BB289" s="130"/>
      <c r="BC289" s="130"/>
      <c r="BD289" s="130"/>
      <c r="BE289" s="130"/>
      <c r="BF289" s="130"/>
      <c r="BG289" s="130"/>
      <c r="BH289" s="130"/>
      <c r="BI289" s="130"/>
      <c r="BJ289" s="130"/>
      <c r="BK289" s="130"/>
      <c r="BL289" s="130"/>
      <c r="BM289" s="130"/>
      <c r="BN289" s="130"/>
      <c r="BO289" s="130"/>
      <c r="BP289" s="130"/>
      <c r="BQ289" s="130"/>
      <c r="BR289" s="130"/>
      <c r="BS289" s="130"/>
      <c r="BT289" s="130"/>
      <c r="BU289" s="130"/>
      <c r="BV289" s="130"/>
      <c r="BW289" s="130"/>
      <c r="BX289" s="130"/>
      <c r="BY289" s="130"/>
      <c r="BZ289" s="130"/>
      <c r="CA289" s="130"/>
      <c r="CB289" s="130"/>
      <c r="CC289" s="130"/>
      <c r="CD289" s="130"/>
      <c r="CE289" s="130"/>
      <c r="CF289" s="130"/>
      <c r="CG289" s="130"/>
      <c r="CH289" s="130"/>
      <c r="CI289" s="130"/>
      <c r="CJ289" s="130"/>
      <c r="CK289" s="130"/>
      <c r="CL289" s="130"/>
      <c r="CM289" s="130"/>
      <c r="CN289" s="130"/>
      <c r="CO289" s="130"/>
      <c r="CP289" s="130"/>
      <c r="CQ289" s="130"/>
      <c r="CR289" s="130"/>
      <c r="CS289" s="130"/>
      <c r="CT289" s="130"/>
      <c r="CU289" s="130"/>
      <c r="CV289" s="130"/>
      <c r="CW289" s="130"/>
      <c r="CX289" s="130"/>
      <c r="CY289" s="130"/>
      <c r="CZ289" s="130"/>
      <c r="DA289" s="130"/>
      <c r="DB289" s="130"/>
      <c r="DC289" s="130"/>
      <c r="DD289" s="130"/>
      <c r="DE289" s="130"/>
      <c r="DF289" s="130"/>
      <c r="DG289" s="130"/>
      <c r="DH289" s="130"/>
      <c r="DI289" s="130"/>
      <c r="DJ289" s="130"/>
      <c r="DK289" s="130"/>
      <c r="DL289" s="130"/>
      <c r="DM289" s="130"/>
      <c r="DN289" s="130"/>
      <c r="DO289" s="130"/>
      <c r="DP289" s="130"/>
      <c r="DQ289" s="130"/>
      <c r="DR289" s="130"/>
      <c r="DS289" s="130"/>
      <c r="DT289" s="130"/>
      <c r="DU289" s="130"/>
      <c r="DV289" s="130"/>
      <c r="DW289" s="130"/>
      <c r="DX289" s="130"/>
      <c r="DY289" s="130"/>
      <c r="DZ289" s="130"/>
      <c r="EA289" s="130"/>
      <c r="EB289" s="130"/>
    </row>
    <row r="290" spans="3:132" s="95" customFormat="1" ht="15.75" customHeight="1">
      <c r="C290" s="98"/>
      <c r="S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  <c r="AF290" s="130"/>
      <c r="AG290" s="130"/>
      <c r="AH290" s="130"/>
      <c r="AI290" s="130"/>
      <c r="AJ290" s="130"/>
      <c r="AK290" s="130"/>
      <c r="AL290" s="130"/>
      <c r="AM290" s="130"/>
      <c r="AN290" s="130"/>
      <c r="AO290" s="130"/>
      <c r="AP290" s="130"/>
      <c r="AQ290" s="130"/>
      <c r="AR290" s="130"/>
      <c r="AS290" s="130"/>
      <c r="AT290" s="130"/>
      <c r="AU290" s="130"/>
      <c r="AV290" s="130"/>
      <c r="AW290" s="130"/>
      <c r="AX290" s="130"/>
      <c r="AY290" s="130"/>
      <c r="AZ290" s="130"/>
      <c r="BA290" s="130"/>
      <c r="BB290" s="130"/>
      <c r="BC290" s="130"/>
      <c r="BD290" s="130"/>
      <c r="BE290" s="130"/>
      <c r="BF290" s="130"/>
      <c r="BG290" s="130"/>
      <c r="BH290" s="130"/>
      <c r="BI290" s="130"/>
      <c r="BJ290" s="130"/>
      <c r="BK290" s="130"/>
      <c r="BL290" s="130"/>
      <c r="BM290" s="130"/>
      <c r="BN290" s="130"/>
      <c r="BO290" s="130"/>
      <c r="BP290" s="130"/>
      <c r="BQ290" s="130"/>
      <c r="BR290" s="130"/>
      <c r="BS290" s="130"/>
      <c r="BT290" s="130"/>
      <c r="BU290" s="130"/>
      <c r="BV290" s="130"/>
      <c r="BW290" s="130"/>
      <c r="BX290" s="130"/>
      <c r="BY290" s="130"/>
      <c r="BZ290" s="130"/>
      <c r="CA290" s="130"/>
      <c r="CB290" s="130"/>
      <c r="CC290" s="130"/>
      <c r="CD290" s="130"/>
      <c r="CE290" s="130"/>
      <c r="CF290" s="130"/>
      <c r="CG290" s="130"/>
      <c r="CH290" s="130"/>
      <c r="CI290" s="130"/>
      <c r="CJ290" s="130"/>
      <c r="CK290" s="130"/>
      <c r="CL290" s="130"/>
      <c r="CM290" s="130"/>
      <c r="CN290" s="130"/>
      <c r="CO290" s="130"/>
      <c r="CP290" s="130"/>
      <c r="CQ290" s="130"/>
      <c r="CR290" s="130"/>
      <c r="CS290" s="130"/>
      <c r="CT290" s="130"/>
      <c r="CU290" s="130"/>
      <c r="CV290" s="130"/>
      <c r="CW290" s="130"/>
      <c r="CX290" s="130"/>
      <c r="CY290" s="130"/>
      <c r="CZ290" s="130"/>
      <c r="DA290" s="130"/>
      <c r="DB290" s="130"/>
      <c r="DC290" s="130"/>
      <c r="DD290" s="130"/>
      <c r="DE290" s="130"/>
      <c r="DF290" s="130"/>
      <c r="DG290" s="130"/>
      <c r="DH290" s="130"/>
      <c r="DI290" s="130"/>
      <c r="DJ290" s="130"/>
      <c r="DK290" s="130"/>
      <c r="DL290" s="130"/>
      <c r="DM290" s="130"/>
      <c r="DN290" s="130"/>
      <c r="DO290" s="130"/>
      <c r="DP290" s="130"/>
      <c r="DQ290" s="130"/>
      <c r="DR290" s="130"/>
      <c r="DS290" s="130"/>
      <c r="DT290" s="130"/>
      <c r="DU290" s="130"/>
      <c r="DV290" s="130"/>
      <c r="DW290" s="130"/>
      <c r="DX290" s="130"/>
      <c r="DY290" s="130"/>
      <c r="DZ290" s="130"/>
      <c r="EA290" s="130"/>
      <c r="EB290" s="130"/>
    </row>
    <row r="291" spans="3:132" s="95" customFormat="1" ht="15.75" customHeight="1">
      <c r="C291" s="98"/>
      <c r="S291" s="130"/>
      <c r="V291" s="130"/>
      <c r="W291" s="130"/>
      <c r="X291" s="130"/>
      <c r="Y291" s="130"/>
      <c r="Z291" s="130"/>
      <c r="AA291" s="130"/>
      <c r="AB291" s="130"/>
      <c r="AC291" s="130"/>
      <c r="AD291" s="130"/>
      <c r="AE291" s="130"/>
      <c r="AF291" s="130"/>
      <c r="AG291" s="130"/>
      <c r="AH291" s="130"/>
      <c r="AI291" s="130"/>
      <c r="AJ291" s="130"/>
      <c r="AK291" s="130"/>
      <c r="AL291" s="130"/>
      <c r="AM291" s="130"/>
      <c r="AN291" s="130"/>
      <c r="AO291" s="130"/>
      <c r="AP291" s="130"/>
      <c r="AQ291" s="130"/>
      <c r="AR291" s="130"/>
      <c r="AS291" s="130"/>
      <c r="AT291" s="130"/>
      <c r="AU291" s="130"/>
      <c r="AV291" s="130"/>
      <c r="AW291" s="130"/>
      <c r="AX291" s="130"/>
      <c r="AY291" s="130"/>
      <c r="AZ291" s="130"/>
      <c r="BA291" s="130"/>
      <c r="BB291" s="130"/>
      <c r="BC291" s="130"/>
      <c r="BD291" s="130"/>
      <c r="BE291" s="130"/>
      <c r="BF291" s="130"/>
      <c r="BG291" s="130"/>
      <c r="BH291" s="130"/>
      <c r="BI291" s="130"/>
      <c r="BJ291" s="130"/>
      <c r="BK291" s="130"/>
      <c r="BL291" s="130"/>
      <c r="BM291" s="130"/>
      <c r="BN291" s="130"/>
      <c r="BO291" s="130"/>
      <c r="BP291" s="130"/>
      <c r="BQ291" s="130"/>
      <c r="BR291" s="130"/>
      <c r="BS291" s="130"/>
      <c r="BT291" s="130"/>
      <c r="BU291" s="130"/>
      <c r="BV291" s="130"/>
      <c r="BW291" s="130"/>
      <c r="BX291" s="130"/>
      <c r="BY291" s="130"/>
      <c r="BZ291" s="130"/>
      <c r="CA291" s="130"/>
      <c r="CB291" s="130"/>
      <c r="CC291" s="130"/>
      <c r="CD291" s="130"/>
      <c r="CE291" s="130"/>
      <c r="CF291" s="130"/>
      <c r="CG291" s="130"/>
      <c r="CH291" s="130"/>
      <c r="CI291" s="130"/>
      <c r="CJ291" s="130"/>
      <c r="CK291" s="130"/>
      <c r="CL291" s="130"/>
      <c r="CM291" s="130"/>
      <c r="CN291" s="130"/>
      <c r="CO291" s="130"/>
      <c r="CP291" s="130"/>
      <c r="CQ291" s="130"/>
      <c r="CR291" s="130"/>
      <c r="CS291" s="130"/>
      <c r="CT291" s="130"/>
      <c r="CU291" s="130"/>
      <c r="CV291" s="130"/>
      <c r="CW291" s="130"/>
      <c r="CX291" s="130"/>
      <c r="CY291" s="130"/>
      <c r="CZ291" s="130"/>
      <c r="DA291" s="130"/>
      <c r="DB291" s="130"/>
      <c r="DC291" s="130"/>
      <c r="DD291" s="130"/>
      <c r="DE291" s="130"/>
      <c r="DF291" s="130"/>
      <c r="DG291" s="130"/>
      <c r="DH291" s="130"/>
      <c r="DI291" s="130"/>
      <c r="DJ291" s="130"/>
      <c r="DK291" s="130"/>
      <c r="DL291" s="130"/>
      <c r="DM291" s="130"/>
      <c r="DN291" s="130"/>
      <c r="DO291" s="130"/>
      <c r="DP291" s="130"/>
      <c r="DQ291" s="130"/>
      <c r="DR291" s="130"/>
      <c r="DS291" s="130"/>
      <c r="DT291" s="130"/>
      <c r="DU291" s="130"/>
      <c r="DV291" s="130"/>
      <c r="DW291" s="130"/>
      <c r="DX291" s="130"/>
      <c r="DY291" s="130"/>
      <c r="DZ291" s="130"/>
      <c r="EA291" s="130"/>
      <c r="EB291" s="130"/>
    </row>
    <row r="292" spans="3:132" s="95" customFormat="1" ht="15.75" customHeight="1">
      <c r="C292" s="98"/>
      <c r="S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  <c r="AF292" s="130"/>
      <c r="AG292" s="130"/>
      <c r="AH292" s="130"/>
      <c r="AI292" s="130"/>
      <c r="AJ292" s="130"/>
      <c r="AK292" s="130"/>
      <c r="AL292" s="130"/>
      <c r="AM292" s="130"/>
      <c r="AN292" s="130"/>
      <c r="AO292" s="130"/>
      <c r="AP292" s="130"/>
      <c r="AQ292" s="130"/>
      <c r="AR292" s="130"/>
      <c r="AS292" s="130"/>
      <c r="AT292" s="130"/>
      <c r="AU292" s="130"/>
      <c r="AV292" s="130"/>
      <c r="AW292" s="130"/>
      <c r="AX292" s="130"/>
      <c r="AY292" s="130"/>
      <c r="AZ292" s="130"/>
      <c r="BA292" s="130"/>
      <c r="BB292" s="130"/>
      <c r="BC292" s="130"/>
      <c r="BD292" s="130"/>
      <c r="BE292" s="130"/>
      <c r="BF292" s="130"/>
      <c r="BG292" s="130"/>
      <c r="BH292" s="130"/>
      <c r="BI292" s="130"/>
      <c r="BJ292" s="130"/>
      <c r="BK292" s="130"/>
      <c r="BL292" s="130"/>
      <c r="BM292" s="130"/>
      <c r="BN292" s="130"/>
      <c r="BO292" s="130"/>
      <c r="BP292" s="130"/>
      <c r="BQ292" s="130"/>
      <c r="BR292" s="130"/>
      <c r="BS292" s="130"/>
      <c r="BT292" s="130"/>
      <c r="BU292" s="130"/>
      <c r="BV292" s="130"/>
      <c r="BW292" s="130"/>
      <c r="BX292" s="130"/>
      <c r="BY292" s="130"/>
      <c r="BZ292" s="130"/>
      <c r="CA292" s="130"/>
      <c r="CB292" s="130"/>
      <c r="CC292" s="130"/>
      <c r="CD292" s="130"/>
      <c r="CE292" s="130"/>
      <c r="CF292" s="130"/>
      <c r="CG292" s="130"/>
      <c r="CH292" s="130"/>
      <c r="CI292" s="130"/>
      <c r="CJ292" s="130"/>
      <c r="CK292" s="130"/>
      <c r="CL292" s="130"/>
      <c r="CM292" s="130"/>
      <c r="CN292" s="130"/>
      <c r="CO292" s="130"/>
      <c r="CP292" s="130"/>
      <c r="CQ292" s="130"/>
      <c r="CR292" s="130"/>
      <c r="CS292" s="130"/>
      <c r="CT292" s="130"/>
      <c r="CU292" s="130"/>
      <c r="CV292" s="130"/>
      <c r="CW292" s="130"/>
      <c r="CX292" s="130"/>
      <c r="CY292" s="130"/>
      <c r="CZ292" s="130"/>
      <c r="DA292" s="130"/>
      <c r="DB292" s="130"/>
      <c r="DC292" s="130"/>
      <c r="DD292" s="130"/>
      <c r="DE292" s="130"/>
      <c r="DF292" s="130"/>
      <c r="DG292" s="130"/>
      <c r="DH292" s="130"/>
      <c r="DI292" s="130"/>
      <c r="DJ292" s="130"/>
      <c r="DK292" s="130"/>
      <c r="DL292" s="130"/>
      <c r="DM292" s="130"/>
      <c r="DN292" s="130"/>
      <c r="DO292" s="130"/>
      <c r="DP292" s="130"/>
      <c r="DQ292" s="130"/>
      <c r="DR292" s="130"/>
      <c r="DS292" s="130"/>
      <c r="DT292" s="130"/>
      <c r="DU292" s="130"/>
      <c r="DV292" s="130"/>
      <c r="DW292" s="130"/>
      <c r="DX292" s="130"/>
      <c r="DY292" s="130"/>
      <c r="DZ292" s="130"/>
      <c r="EA292" s="130"/>
      <c r="EB292" s="130"/>
    </row>
    <row r="293" spans="3:132" s="95" customFormat="1" ht="15.75" customHeight="1">
      <c r="C293" s="98"/>
      <c r="S293" s="130"/>
      <c r="V293" s="130"/>
      <c r="W293" s="130"/>
      <c r="X293" s="130"/>
      <c r="Y293" s="130"/>
      <c r="Z293" s="130"/>
      <c r="AA293" s="130"/>
      <c r="AB293" s="130"/>
      <c r="AC293" s="130"/>
      <c r="AD293" s="130"/>
      <c r="AE293" s="130"/>
      <c r="AF293" s="130"/>
      <c r="AG293" s="130"/>
      <c r="AH293" s="130"/>
      <c r="AI293" s="130"/>
      <c r="AJ293" s="130"/>
      <c r="AK293" s="130"/>
      <c r="AL293" s="130"/>
      <c r="AM293" s="130"/>
      <c r="AN293" s="130"/>
      <c r="AO293" s="130"/>
      <c r="AP293" s="130"/>
      <c r="AQ293" s="130"/>
      <c r="AR293" s="130"/>
      <c r="AS293" s="130"/>
      <c r="AT293" s="130"/>
      <c r="AU293" s="130"/>
      <c r="AV293" s="130"/>
      <c r="AW293" s="130"/>
      <c r="AX293" s="130"/>
      <c r="AY293" s="130"/>
      <c r="AZ293" s="130"/>
      <c r="BA293" s="130"/>
      <c r="BB293" s="130"/>
      <c r="BC293" s="130"/>
      <c r="BD293" s="130"/>
      <c r="BE293" s="130"/>
      <c r="BF293" s="130"/>
      <c r="BG293" s="130"/>
      <c r="BH293" s="130"/>
      <c r="BI293" s="130"/>
      <c r="BJ293" s="130"/>
      <c r="BK293" s="130"/>
      <c r="BL293" s="130"/>
      <c r="BM293" s="130"/>
      <c r="BN293" s="130"/>
      <c r="BO293" s="130"/>
      <c r="BP293" s="130"/>
      <c r="BQ293" s="130"/>
      <c r="BR293" s="130"/>
      <c r="BS293" s="130"/>
      <c r="BT293" s="130"/>
      <c r="BU293" s="130"/>
      <c r="BV293" s="130"/>
      <c r="BW293" s="130"/>
      <c r="BX293" s="130"/>
      <c r="BY293" s="130"/>
      <c r="BZ293" s="130"/>
      <c r="CA293" s="130"/>
      <c r="CB293" s="130"/>
      <c r="CC293" s="130"/>
      <c r="CD293" s="130"/>
      <c r="CE293" s="130"/>
      <c r="CF293" s="130"/>
      <c r="CG293" s="130"/>
      <c r="CH293" s="130"/>
      <c r="CI293" s="130"/>
      <c r="CJ293" s="130"/>
      <c r="CK293" s="130"/>
      <c r="CL293" s="130"/>
      <c r="CM293" s="130"/>
      <c r="CN293" s="130"/>
      <c r="CO293" s="130"/>
      <c r="CP293" s="130"/>
      <c r="CQ293" s="130"/>
      <c r="CR293" s="130"/>
      <c r="CS293" s="130"/>
      <c r="CT293" s="130"/>
      <c r="CU293" s="130"/>
      <c r="CV293" s="130"/>
      <c r="CW293" s="130"/>
      <c r="CX293" s="130"/>
      <c r="CY293" s="130"/>
      <c r="CZ293" s="130"/>
      <c r="DA293" s="130"/>
      <c r="DB293" s="130"/>
      <c r="DC293" s="130"/>
      <c r="DD293" s="130"/>
      <c r="DE293" s="130"/>
      <c r="DF293" s="130"/>
      <c r="DG293" s="130"/>
      <c r="DH293" s="130"/>
      <c r="DI293" s="130"/>
      <c r="DJ293" s="130"/>
      <c r="DK293" s="130"/>
      <c r="DL293" s="130"/>
      <c r="DM293" s="130"/>
      <c r="DN293" s="130"/>
      <c r="DO293" s="130"/>
      <c r="DP293" s="130"/>
      <c r="DQ293" s="130"/>
      <c r="DR293" s="130"/>
      <c r="DS293" s="130"/>
      <c r="DT293" s="130"/>
      <c r="DU293" s="130"/>
      <c r="DV293" s="130"/>
      <c r="DW293" s="130"/>
      <c r="DX293" s="130"/>
      <c r="DY293" s="130"/>
      <c r="DZ293" s="130"/>
      <c r="EA293" s="130"/>
      <c r="EB293" s="130"/>
    </row>
    <row r="294" spans="3:132" s="95" customFormat="1" ht="15.75" customHeight="1">
      <c r="C294" s="98"/>
      <c r="S294" s="130"/>
      <c r="V294" s="130"/>
      <c r="W294" s="130"/>
      <c r="X294" s="130"/>
      <c r="Y294" s="130"/>
      <c r="Z294" s="130"/>
      <c r="AA294" s="130"/>
      <c r="AB294" s="130"/>
      <c r="AC294" s="130"/>
      <c r="AD294" s="130"/>
      <c r="AE294" s="130"/>
      <c r="AF294" s="130"/>
      <c r="AG294" s="130"/>
      <c r="AH294" s="130"/>
      <c r="AI294" s="130"/>
      <c r="AJ294" s="130"/>
      <c r="AK294" s="130"/>
      <c r="AL294" s="130"/>
      <c r="AM294" s="130"/>
      <c r="AN294" s="130"/>
      <c r="AO294" s="130"/>
      <c r="AP294" s="130"/>
      <c r="AQ294" s="130"/>
      <c r="AR294" s="130"/>
      <c r="AS294" s="130"/>
      <c r="AT294" s="130"/>
      <c r="AU294" s="130"/>
      <c r="AV294" s="130"/>
      <c r="AW294" s="130"/>
      <c r="AX294" s="130"/>
      <c r="AY294" s="130"/>
      <c r="AZ294" s="130"/>
      <c r="BA294" s="130"/>
      <c r="BB294" s="130"/>
      <c r="BC294" s="130"/>
      <c r="BD294" s="130"/>
      <c r="BE294" s="130"/>
      <c r="BF294" s="130"/>
      <c r="BG294" s="130"/>
      <c r="BH294" s="130"/>
      <c r="BI294" s="130"/>
      <c r="BJ294" s="130"/>
      <c r="BK294" s="130"/>
      <c r="BL294" s="130"/>
      <c r="BM294" s="130"/>
      <c r="BN294" s="130"/>
      <c r="BO294" s="130"/>
      <c r="BP294" s="130"/>
      <c r="BQ294" s="130"/>
      <c r="BR294" s="130"/>
      <c r="BS294" s="130"/>
      <c r="BT294" s="130"/>
      <c r="BU294" s="130"/>
      <c r="BV294" s="130"/>
      <c r="BW294" s="130"/>
      <c r="BX294" s="130"/>
      <c r="BY294" s="130"/>
      <c r="BZ294" s="130"/>
      <c r="CA294" s="130"/>
      <c r="CB294" s="130"/>
      <c r="CC294" s="130"/>
      <c r="CD294" s="130"/>
      <c r="CE294" s="130"/>
      <c r="CF294" s="130"/>
      <c r="CG294" s="130"/>
      <c r="CH294" s="130"/>
      <c r="CI294" s="130"/>
      <c r="CJ294" s="130"/>
      <c r="CK294" s="130"/>
      <c r="CL294" s="130"/>
      <c r="CM294" s="130"/>
      <c r="CN294" s="130"/>
      <c r="CO294" s="130"/>
      <c r="CP294" s="130"/>
      <c r="CQ294" s="130"/>
      <c r="CR294" s="130"/>
      <c r="CS294" s="130"/>
      <c r="CT294" s="130"/>
      <c r="CU294" s="130"/>
      <c r="CV294" s="130"/>
      <c r="CW294" s="130"/>
      <c r="CX294" s="130"/>
      <c r="CY294" s="130"/>
      <c r="CZ294" s="130"/>
      <c r="DA294" s="130"/>
      <c r="DB294" s="130"/>
      <c r="DC294" s="130"/>
      <c r="DD294" s="130"/>
      <c r="DE294" s="130"/>
      <c r="DF294" s="130"/>
      <c r="DG294" s="130"/>
      <c r="DH294" s="130"/>
      <c r="DI294" s="130"/>
      <c r="DJ294" s="130"/>
      <c r="DK294" s="130"/>
      <c r="DL294" s="130"/>
      <c r="DM294" s="130"/>
      <c r="DN294" s="130"/>
      <c r="DO294" s="130"/>
      <c r="DP294" s="130"/>
      <c r="DQ294" s="130"/>
      <c r="DR294" s="130"/>
      <c r="DS294" s="130"/>
      <c r="DT294" s="130"/>
      <c r="DU294" s="130"/>
      <c r="DV294" s="130"/>
      <c r="DW294" s="130"/>
      <c r="DX294" s="130"/>
      <c r="DY294" s="130"/>
      <c r="DZ294" s="130"/>
      <c r="EA294" s="130"/>
      <c r="EB294" s="130"/>
    </row>
    <row r="295" spans="3:132" s="95" customFormat="1" ht="15.75" customHeight="1">
      <c r="C295" s="98"/>
      <c r="S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  <c r="AF295" s="130"/>
      <c r="AG295" s="130"/>
      <c r="AH295" s="130"/>
      <c r="AI295" s="130"/>
      <c r="AJ295" s="130"/>
      <c r="AK295" s="130"/>
      <c r="AL295" s="130"/>
      <c r="AM295" s="130"/>
      <c r="AN295" s="130"/>
      <c r="AO295" s="130"/>
      <c r="AP295" s="130"/>
      <c r="AQ295" s="130"/>
      <c r="AR295" s="130"/>
      <c r="AS295" s="130"/>
      <c r="AT295" s="130"/>
      <c r="AU295" s="130"/>
      <c r="AV295" s="130"/>
      <c r="AW295" s="130"/>
      <c r="AX295" s="130"/>
      <c r="AY295" s="130"/>
      <c r="AZ295" s="130"/>
      <c r="BA295" s="130"/>
      <c r="BB295" s="130"/>
      <c r="BC295" s="130"/>
      <c r="BD295" s="130"/>
      <c r="BE295" s="130"/>
      <c r="BF295" s="130"/>
      <c r="BG295" s="130"/>
      <c r="BH295" s="130"/>
      <c r="BI295" s="130"/>
      <c r="BJ295" s="130"/>
      <c r="BK295" s="130"/>
      <c r="BL295" s="130"/>
      <c r="BM295" s="130"/>
      <c r="BN295" s="130"/>
      <c r="BO295" s="130"/>
      <c r="BP295" s="130"/>
      <c r="BQ295" s="130"/>
      <c r="BR295" s="130"/>
      <c r="BS295" s="130"/>
      <c r="BT295" s="130"/>
      <c r="BU295" s="130"/>
      <c r="BV295" s="130"/>
      <c r="BW295" s="130"/>
      <c r="BX295" s="130"/>
      <c r="BY295" s="130"/>
      <c r="BZ295" s="130"/>
      <c r="CA295" s="130"/>
      <c r="CB295" s="130"/>
      <c r="CC295" s="130"/>
      <c r="CD295" s="130"/>
      <c r="CE295" s="130"/>
      <c r="CF295" s="130"/>
      <c r="CG295" s="130"/>
      <c r="CH295" s="130"/>
      <c r="CI295" s="130"/>
      <c r="CJ295" s="130"/>
      <c r="CK295" s="130"/>
      <c r="CL295" s="130"/>
      <c r="CM295" s="130"/>
      <c r="CN295" s="130"/>
      <c r="CO295" s="130"/>
      <c r="CP295" s="130"/>
      <c r="CQ295" s="130"/>
      <c r="CR295" s="130"/>
      <c r="CS295" s="130"/>
      <c r="CT295" s="130"/>
      <c r="CU295" s="130"/>
      <c r="CV295" s="130"/>
      <c r="CW295" s="130"/>
      <c r="CX295" s="130"/>
      <c r="CY295" s="130"/>
      <c r="CZ295" s="130"/>
      <c r="DA295" s="130"/>
      <c r="DB295" s="130"/>
      <c r="DC295" s="130"/>
      <c r="DD295" s="130"/>
      <c r="DE295" s="130"/>
      <c r="DF295" s="130"/>
      <c r="DG295" s="130"/>
      <c r="DH295" s="130"/>
      <c r="DI295" s="130"/>
      <c r="DJ295" s="130"/>
      <c r="DK295" s="130"/>
      <c r="DL295" s="130"/>
      <c r="DM295" s="130"/>
      <c r="DN295" s="130"/>
      <c r="DO295" s="130"/>
      <c r="DP295" s="130"/>
      <c r="DQ295" s="130"/>
      <c r="DR295" s="130"/>
      <c r="DS295" s="130"/>
      <c r="DT295" s="130"/>
      <c r="DU295" s="130"/>
      <c r="DV295" s="130"/>
      <c r="DW295" s="130"/>
      <c r="DX295" s="130"/>
      <c r="DY295" s="130"/>
      <c r="DZ295" s="130"/>
      <c r="EA295" s="130"/>
      <c r="EB295" s="130"/>
    </row>
    <row r="296" spans="3:132" s="95" customFormat="1" ht="15.75" customHeight="1">
      <c r="C296" s="98"/>
      <c r="S296" s="130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  <c r="AF296" s="130"/>
      <c r="AG296" s="130"/>
      <c r="AH296" s="130"/>
      <c r="AI296" s="130"/>
      <c r="AJ296" s="130"/>
      <c r="AK296" s="130"/>
      <c r="AL296" s="130"/>
      <c r="AM296" s="130"/>
      <c r="AN296" s="130"/>
      <c r="AO296" s="130"/>
      <c r="AP296" s="130"/>
      <c r="AQ296" s="130"/>
      <c r="AR296" s="130"/>
      <c r="AS296" s="130"/>
      <c r="AT296" s="130"/>
      <c r="AU296" s="130"/>
      <c r="AV296" s="130"/>
      <c r="AW296" s="130"/>
      <c r="AX296" s="130"/>
      <c r="AY296" s="130"/>
      <c r="AZ296" s="130"/>
      <c r="BA296" s="130"/>
      <c r="BB296" s="130"/>
      <c r="BC296" s="130"/>
      <c r="BD296" s="130"/>
      <c r="BE296" s="130"/>
      <c r="BF296" s="130"/>
      <c r="BG296" s="130"/>
      <c r="BH296" s="130"/>
      <c r="BI296" s="130"/>
      <c r="BJ296" s="130"/>
      <c r="BK296" s="130"/>
      <c r="BL296" s="130"/>
      <c r="BM296" s="130"/>
      <c r="BN296" s="130"/>
      <c r="BO296" s="130"/>
      <c r="BP296" s="130"/>
      <c r="BQ296" s="130"/>
      <c r="BR296" s="130"/>
      <c r="BS296" s="130"/>
      <c r="BT296" s="130"/>
      <c r="BU296" s="130"/>
      <c r="BV296" s="130"/>
      <c r="BW296" s="130"/>
      <c r="BX296" s="130"/>
      <c r="BY296" s="130"/>
      <c r="BZ296" s="130"/>
      <c r="CA296" s="130"/>
      <c r="CB296" s="130"/>
      <c r="CC296" s="130"/>
      <c r="CD296" s="130"/>
      <c r="CE296" s="130"/>
      <c r="CF296" s="130"/>
      <c r="CG296" s="130"/>
      <c r="CH296" s="130"/>
      <c r="CI296" s="130"/>
      <c r="CJ296" s="130"/>
      <c r="CK296" s="130"/>
      <c r="CL296" s="130"/>
      <c r="CM296" s="130"/>
      <c r="CN296" s="130"/>
      <c r="CO296" s="130"/>
      <c r="CP296" s="130"/>
      <c r="CQ296" s="130"/>
      <c r="CR296" s="130"/>
      <c r="CS296" s="130"/>
      <c r="CT296" s="130"/>
      <c r="CU296" s="130"/>
      <c r="CV296" s="130"/>
      <c r="CW296" s="130"/>
      <c r="CX296" s="130"/>
      <c r="CY296" s="130"/>
      <c r="CZ296" s="130"/>
      <c r="DA296" s="130"/>
      <c r="DB296" s="130"/>
      <c r="DC296" s="130"/>
      <c r="DD296" s="130"/>
      <c r="DE296" s="130"/>
      <c r="DF296" s="130"/>
      <c r="DG296" s="130"/>
      <c r="DH296" s="130"/>
      <c r="DI296" s="130"/>
      <c r="DJ296" s="130"/>
      <c r="DK296" s="130"/>
      <c r="DL296" s="130"/>
      <c r="DM296" s="130"/>
      <c r="DN296" s="130"/>
      <c r="DO296" s="130"/>
      <c r="DP296" s="130"/>
      <c r="DQ296" s="130"/>
      <c r="DR296" s="130"/>
      <c r="DS296" s="130"/>
      <c r="DT296" s="130"/>
      <c r="DU296" s="130"/>
      <c r="DV296" s="130"/>
      <c r="DW296" s="130"/>
      <c r="DX296" s="130"/>
      <c r="DY296" s="130"/>
      <c r="DZ296" s="130"/>
      <c r="EA296" s="130"/>
      <c r="EB296" s="130"/>
    </row>
    <row r="297" spans="3:132" s="95" customFormat="1" ht="15.75" customHeight="1">
      <c r="C297" s="98"/>
      <c r="S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  <c r="AF297" s="130"/>
      <c r="AG297" s="130"/>
      <c r="AH297" s="130"/>
      <c r="AI297" s="130"/>
      <c r="AJ297" s="130"/>
      <c r="AK297" s="130"/>
      <c r="AL297" s="130"/>
      <c r="AM297" s="130"/>
      <c r="AN297" s="130"/>
      <c r="AO297" s="130"/>
      <c r="AP297" s="130"/>
      <c r="AQ297" s="130"/>
      <c r="AR297" s="130"/>
      <c r="AS297" s="130"/>
      <c r="AT297" s="130"/>
      <c r="AU297" s="130"/>
      <c r="AV297" s="130"/>
      <c r="AW297" s="130"/>
      <c r="AX297" s="130"/>
      <c r="AY297" s="130"/>
      <c r="AZ297" s="130"/>
      <c r="BA297" s="130"/>
      <c r="BB297" s="130"/>
      <c r="BC297" s="130"/>
      <c r="BD297" s="130"/>
      <c r="BE297" s="130"/>
      <c r="BF297" s="130"/>
      <c r="BG297" s="130"/>
      <c r="BH297" s="130"/>
      <c r="BI297" s="130"/>
      <c r="BJ297" s="130"/>
      <c r="BK297" s="130"/>
      <c r="BL297" s="130"/>
      <c r="BM297" s="130"/>
      <c r="BN297" s="130"/>
      <c r="BO297" s="130"/>
      <c r="BP297" s="130"/>
      <c r="BQ297" s="130"/>
      <c r="BR297" s="130"/>
      <c r="BS297" s="130"/>
      <c r="BT297" s="130"/>
      <c r="BU297" s="130"/>
      <c r="BV297" s="130"/>
      <c r="BW297" s="130"/>
      <c r="BX297" s="130"/>
      <c r="BY297" s="130"/>
      <c r="BZ297" s="130"/>
      <c r="CA297" s="130"/>
      <c r="CB297" s="130"/>
      <c r="CC297" s="130"/>
      <c r="CD297" s="130"/>
      <c r="CE297" s="130"/>
      <c r="CF297" s="130"/>
      <c r="CG297" s="130"/>
      <c r="CH297" s="130"/>
      <c r="CI297" s="130"/>
      <c r="CJ297" s="130"/>
      <c r="CK297" s="130"/>
      <c r="CL297" s="130"/>
      <c r="CM297" s="130"/>
      <c r="CN297" s="130"/>
      <c r="CO297" s="130"/>
      <c r="CP297" s="130"/>
      <c r="CQ297" s="130"/>
      <c r="CR297" s="130"/>
      <c r="CS297" s="130"/>
      <c r="CT297" s="130"/>
      <c r="CU297" s="130"/>
      <c r="CV297" s="130"/>
      <c r="CW297" s="130"/>
      <c r="CX297" s="130"/>
      <c r="CY297" s="130"/>
      <c r="CZ297" s="130"/>
      <c r="DA297" s="130"/>
      <c r="DB297" s="130"/>
      <c r="DC297" s="130"/>
      <c r="DD297" s="130"/>
      <c r="DE297" s="130"/>
      <c r="DF297" s="130"/>
      <c r="DG297" s="130"/>
      <c r="DH297" s="130"/>
      <c r="DI297" s="130"/>
      <c r="DJ297" s="130"/>
      <c r="DK297" s="130"/>
      <c r="DL297" s="130"/>
      <c r="DM297" s="130"/>
      <c r="DN297" s="130"/>
      <c r="DO297" s="130"/>
      <c r="DP297" s="130"/>
      <c r="DQ297" s="130"/>
      <c r="DR297" s="130"/>
      <c r="DS297" s="130"/>
      <c r="DT297" s="130"/>
      <c r="DU297" s="130"/>
      <c r="DV297" s="130"/>
      <c r="DW297" s="130"/>
      <c r="DX297" s="130"/>
      <c r="DY297" s="130"/>
      <c r="DZ297" s="130"/>
      <c r="EA297" s="130"/>
      <c r="EB297" s="130"/>
    </row>
    <row r="298" spans="3:132" s="95" customFormat="1" ht="15.75" customHeight="1">
      <c r="C298" s="98"/>
      <c r="S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  <c r="AF298" s="130"/>
      <c r="AG298" s="130"/>
      <c r="AH298" s="130"/>
      <c r="AI298" s="130"/>
      <c r="AJ298" s="130"/>
      <c r="AK298" s="130"/>
      <c r="AL298" s="130"/>
      <c r="AM298" s="130"/>
      <c r="AN298" s="130"/>
      <c r="AO298" s="130"/>
      <c r="AP298" s="130"/>
      <c r="AQ298" s="130"/>
      <c r="AR298" s="130"/>
      <c r="AS298" s="130"/>
      <c r="AT298" s="130"/>
      <c r="AU298" s="130"/>
      <c r="AV298" s="130"/>
      <c r="AW298" s="130"/>
      <c r="AX298" s="130"/>
      <c r="AY298" s="130"/>
      <c r="AZ298" s="130"/>
      <c r="BA298" s="130"/>
      <c r="BB298" s="130"/>
      <c r="BC298" s="130"/>
      <c r="BD298" s="130"/>
      <c r="BE298" s="130"/>
      <c r="BF298" s="130"/>
      <c r="BG298" s="130"/>
      <c r="BH298" s="130"/>
      <c r="BI298" s="130"/>
      <c r="BJ298" s="130"/>
      <c r="BK298" s="130"/>
      <c r="BL298" s="130"/>
      <c r="BM298" s="130"/>
      <c r="BN298" s="130"/>
      <c r="BO298" s="130"/>
      <c r="BP298" s="130"/>
      <c r="BQ298" s="130"/>
      <c r="BR298" s="130"/>
      <c r="BS298" s="130"/>
      <c r="BT298" s="130"/>
      <c r="BU298" s="130"/>
      <c r="BV298" s="130"/>
      <c r="BW298" s="130"/>
      <c r="BX298" s="130"/>
      <c r="BY298" s="130"/>
      <c r="BZ298" s="130"/>
      <c r="CA298" s="130"/>
      <c r="CB298" s="130"/>
      <c r="CC298" s="130"/>
      <c r="CD298" s="130"/>
      <c r="CE298" s="130"/>
      <c r="CF298" s="130"/>
      <c r="CG298" s="130"/>
      <c r="CH298" s="130"/>
      <c r="CI298" s="130"/>
      <c r="CJ298" s="130"/>
      <c r="CK298" s="130"/>
      <c r="CL298" s="130"/>
      <c r="CM298" s="130"/>
      <c r="CN298" s="130"/>
      <c r="CO298" s="130"/>
      <c r="CP298" s="130"/>
      <c r="CQ298" s="130"/>
      <c r="CR298" s="130"/>
      <c r="CS298" s="130"/>
      <c r="CT298" s="130"/>
      <c r="CU298" s="130"/>
      <c r="CV298" s="130"/>
      <c r="CW298" s="130"/>
      <c r="CX298" s="130"/>
      <c r="CY298" s="130"/>
      <c r="CZ298" s="130"/>
      <c r="DA298" s="130"/>
      <c r="DB298" s="130"/>
      <c r="DC298" s="130"/>
      <c r="DD298" s="130"/>
      <c r="DE298" s="130"/>
      <c r="DF298" s="130"/>
      <c r="DG298" s="130"/>
      <c r="DH298" s="130"/>
      <c r="DI298" s="130"/>
      <c r="DJ298" s="130"/>
      <c r="DK298" s="130"/>
      <c r="DL298" s="130"/>
      <c r="DM298" s="130"/>
      <c r="DN298" s="130"/>
      <c r="DO298" s="130"/>
      <c r="DP298" s="130"/>
      <c r="DQ298" s="130"/>
      <c r="DR298" s="130"/>
      <c r="DS298" s="130"/>
      <c r="DT298" s="130"/>
      <c r="DU298" s="130"/>
      <c r="DV298" s="130"/>
      <c r="DW298" s="130"/>
      <c r="DX298" s="130"/>
      <c r="DY298" s="130"/>
      <c r="DZ298" s="130"/>
      <c r="EA298" s="130"/>
      <c r="EB298" s="130"/>
    </row>
    <row r="299" spans="3:132" s="95" customFormat="1" ht="15.75" customHeight="1">
      <c r="C299" s="98"/>
      <c r="S299" s="130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  <c r="AF299" s="130"/>
      <c r="AG299" s="130"/>
      <c r="AH299" s="130"/>
      <c r="AI299" s="130"/>
      <c r="AJ299" s="130"/>
      <c r="AK299" s="130"/>
      <c r="AL299" s="130"/>
      <c r="AM299" s="130"/>
      <c r="AN299" s="130"/>
      <c r="AO299" s="130"/>
      <c r="AP299" s="130"/>
      <c r="AQ299" s="130"/>
      <c r="AR299" s="130"/>
      <c r="AS299" s="130"/>
      <c r="AT299" s="130"/>
      <c r="AU299" s="130"/>
      <c r="AV299" s="130"/>
      <c r="AW299" s="130"/>
      <c r="AX299" s="130"/>
      <c r="AY299" s="130"/>
      <c r="AZ299" s="130"/>
      <c r="BA299" s="130"/>
      <c r="BB299" s="130"/>
      <c r="BC299" s="130"/>
      <c r="BD299" s="130"/>
      <c r="BE299" s="130"/>
      <c r="BF299" s="130"/>
      <c r="BG299" s="130"/>
      <c r="BH299" s="130"/>
      <c r="BI299" s="130"/>
      <c r="BJ299" s="130"/>
      <c r="BK299" s="130"/>
      <c r="BL299" s="130"/>
      <c r="BM299" s="130"/>
      <c r="BN299" s="130"/>
      <c r="BO299" s="130"/>
      <c r="BP299" s="130"/>
      <c r="BQ299" s="130"/>
      <c r="BR299" s="130"/>
      <c r="BS299" s="130"/>
      <c r="BT299" s="130"/>
      <c r="BU299" s="130"/>
      <c r="BV299" s="130"/>
      <c r="BW299" s="130"/>
      <c r="BX299" s="130"/>
      <c r="BY299" s="130"/>
      <c r="BZ299" s="130"/>
      <c r="CA299" s="130"/>
      <c r="CB299" s="130"/>
      <c r="CC299" s="130"/>
      <c r="CD299" s="130"/>
      <c r="CE299" s="130"/>
      <c r="CF299" s="130"/>
      <c r="CG299" s="130"/>
      <c r="CH299" s="130"/>
      <c r="CI299" s="130"/>
      <c r="CJ299" s="130"/>
      <c r="CK299" s="130"/>
      <c r="CL299" s="130"/>
      <c r="CM299" s="130"/>
      <c r="CN299" s="130"/>
      <c r="CO299" s="130"/>
      <c r="CP299" s="130"/>
      <c r="CQ299" s="130"/>
      <c r="CR299" s="130"/>
      <c r="CS299" s="130"/>
      <c r="CT299" s="130"/>
      <c r="CU299" s="130"/>
      <c r="CV299" s="130"/>
      <c r="CW299" s="130"/>
      <c r="CX299" s="130"/>
      <c r="CY299" s="130"/>
      <c r="CZ299" s="130"/>
      <c r="DA299" s="130"/>
      <c r="DB299" s="130"/>
      <c r="DC299" s="130"/>
      <c r="DD299" s="130"/>
      <c r="DE299" s="130"/>
      <c r="DF299" s="130"/>
      <c r="DG299" s="130"/>
      <c r="DH299" s="130"/>
      <c r="DI299" s="130"/>
      <c r="DJ299" s="130"/>
      <c r="DK299" s="130"/>
      <c r="DL299" s="130"/>
      <c r="DM299" s="130"/>
      <c r="DN299" s="130"/>
      <c r="DO299" s="130"/>
      <c r="DP299" s="130"/>
      <c r="DQ299" s="130"/>
      <c r="DR299" s="130"/>
      <c r="DS299" s="130"/>
      <c r="DT299" s="130"/>
      <c r="DU299" s="130"/>
      <c r="DV299" s="130"/>
      <c r="DW299" s="130"/>
      <c r="DX299" s="130"/>
      <c r="DY299" s="130"/>
      <c r="DZ299" s="130"/>
      <c r="EA299" s="130"/>
      <c r="EB299" s="130"/>
    </row>
    <row r="300" spans="3:132" s="95" customFormat="1" ht="15.75" customHeight="1">
      <c r="C300" s="98"/>
      <c r="S300" s="130"/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  <c r="AF300" s="130"/>
      <c r="AG300" s="130"/>
      <c r="AH300" s="130"/>
      <c r="AI300" s="130"/>
      <c r="AJ300" s="130"/>
      <c r="AK300" s="130"/>
      <c r="AL300" s="130"/>
      <c r="AM300" s="130"/>
      <c r="AN300" s="130"/>
      <c r="AO300" s="130"/>
      <c r="AP300" s="130"/>
      <c r="AQ300" s="130"/>
      <c r="AR300" s="130"/>
      <c r="AS300" s="130"/>
      <c r="AT300" s="130"/>
      <c r="AU300" s="130"/>
      <c r="AV300" s="130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  <c r="BG300" s="130"/>
      <c r="BH300" s="130"/>
      <c r="BI300" s="130"/>
      <c r="BJ300" s="130"/>
      <c r="BK300" s="130"/>
      <c r="BL300" s="130"/>
      <c r="BM300" s="130"/>
      <c r="BN300" s="130"/>
      <c r="BO300" s="130"/>
      <c r="BP300" s="130"/>
      <c r="BQ300" s="130"/>
      <c r="BR300" s="130"/>
      <c r="BS300" s="130"/>
      <c r="BT300" s="130"/>
      <c r="BU300" s="130"/>
      <c r="BV300" s="130"/>
      <c r="BW300" s="130"/>
      <c r="BX300" s="130"/>
      <c r="BY300" s="130"/>
      <c r="BZ300" s="130"/>
      <c r="CA300" s="130"/>
      <c r="CB300" s="130"/>
      <c r="CC300" s="130"/>
      <c r="CD300" s="130"/>
      <c r="CE300" s="130"/>
      <c r="CF300" s="130"/>
      <c r="CG300" s="130"/>
      <c r="CH300" s="130"/>
      <c r="CI300" s="130"/>
      <c r="CJ300" s="130"/>
      <c r="CK300" s="130"/>
      <c r="CL300" s="130"/>
      <c r="CM300" s="130"/>
      <c r="CN300" s="130"/>
      <c r="CO300" s="130"/>
      <c r="CP300" s="130"/>
      <c r="CQ300" s="130"/>
      <c r="CR300" s="130"/>
      <c r="CS300" s="130"/>
      <c r="CT300" s="130"/>
      <c r="CU300" s="130"/>
      <c r="CV300" s="130"/>
      <c r="CW300" s="130"/>
      <c r="CX300" s="130"/>
      <c r="CY300" s="130"/>
      <c r="CZ300" s="130"/>
      <c r="DA300" s="130"/>
      <c r="DB300" s="130"/>
      <c r="DC300" s="130"/>
      <c r="DD300" s="130"/>
      <c r="DE300" s="130"/>
      <c r="DF300" s="130"/>
      <c r="DG300" s="130"/>
      <c r="DH300" s="130"/>
      <c r="DI300" s="130"/>
      <c r="DJ300" s="130"/>
      <c r="DK300" s="130"/>
      <c r="DL300" s="130"/>
      <c r="DM300" s="130"/>
      <c r="DN300" s="130"/>
      <c r="DO300" s="130"/>
      <c r="DP300" s="130"/>
      <c r="DQ300" s="130"/>
      <c r="DR300" s="130"/>
      <c r="DS300" s="130"/>
      <c r="DT300" s="130"/>
      <c r="DU300" s="130"/>
      <c r="DV300" s="130"/>
      <c r="DW300" s="130"/>
      <c r="DX300" s="130"/>
      <c r="DY300" s="130"/>
      <c r="DZ300" s="130"/>
      <c r="EA300" s="130"/>
      <c r="EB300" s="130"/>
    </row>
    <row r="301" spans="3:132" s="95" customFormat="1" ht="15.75" customHeight="1">
      <c r="C301" s="98"/>
      <c r="S301" s="130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  <c r="AF301" s="130"/>
      <c r="AG301" s="130"/>
      <c r="AH301" s="130"/>
      <c r="AI301" s="130"/>
      <c r="AJ301" s="130"/>
      <c r="AK301" s="130"/>
      <c r="AL301" s="130"/>
      <c r="AM301" s="130"/>
      <c r="AN301" s="130"/>
      <c r="AO301" s="130"/>
      <c r="AP301" s="130"/>
      <c r="AQ301" s="130"/>
      <c r="AR301" s="130"/>
      <c r="AS301" s="130"/>
      <c r="AT301" s="130"/>
      <c r="AU301" s="130"/>
      <c r="AV301" s="130"/>
      <c r="AW301" s="130"/>
      <c r="AX301" s="130"/>
      <c r="AY301" s="130"/>
      <c r="AZ301" s="130"/>
      <c r="BA301" s="130"/>
      <c r="BB301" s="130"/>
      <c r="BC301" s="130"/>
      <c r="BD301" s="130"/>
      <c r="BE301" s="130"/>
      <c r="BF301" s="130"/>
      <c r="BG301" s="130"/>
      <c r="BH301" s="130"/>
      <c r="BI301" s="130"/>
      <c r="BJ301" s="130"/>
      <c r="BK301" s="130"/>
      <c r="BL301" s="130"/>
      <c r="BM301" s="130"/>
      <c r="BN301" s="130"/>
      <c r="BO301" s="130"/>
      <c r="BP301" s="130"/>
      <c r="BQ301" s="130"/>
      <c r="BR301" s="130"/>
      <c r="BS301" s="130"/>
      <c r="BT301" s="130"/>
      <c r="BU301" s="130"/>
      <c r="BV301" s="130"/>
      <c r="BW301" s="130"/>
      <c r="BX301" s="130"/>
      <c r="BY301" s="130"/>
      <c r="BZ301" s="130"/>
      <c r="CA301" s="130"/>
      <c r="CB301" s="130"/>
      <c r="CC301" s="130"/>
      <c r="CD301" s="130"/>
      <c r="CE301" s="130"/>
      <c r="CF301" s="130"/>
      <c r="CG301" s="130"/>
      <c r="CH301" s="130"/>
      <c r="CI301" s="130"/>
      <c r="CJ301" s="130"/>
      <c r="CK301" s="130"/>
      <c r="CL301" s="130"/>
      <c r="CM301" s="130"/>
      <c r="CN301" s="130"/>
      <c r="CO301" s="130"/>
      <c r="CP301" s="130"/>
      <c r="CQ301" s="130"/>
      <c r="CR301" s="130"/>
      <c r="CS301" s="130"/>
      <c r="CT301" s="130"/>
      <c r="CU301" s="130"/>
      <c r="CV301" s="130"/>
      <c r="CW301" s="130"/>
      <c r="CX301" s="130"/>
      <c r="CY301" s="130"/>
      <c r="CZ301" s="130"/>
      <c r="DA301" s="130"/>
      <c r="DB301" s="130"/>
      <c r="DC301" s="130"/>
      <c r="DD301" s="130"/>
      <c r="DE301" s="130"/>
      <c r="DF301" s="130"/>
      <c r="DG301" s="130"/>
      <c r="DH301" s="130"/>
      <c r="DI301" s="130"/>
      <c r="DJ301" s="130"/>
      <c r="DK301" s="130"/>
      <c r="DL301" s="130"/>
      <c r="DM301" s="130"/>
      <c r="DN301" s="130"/>
      <c r="DO301" s="130"/>
      <c r="DP301" s="130"/>
      <c r="DQ301" s="130"/>
      <c r="DR301" s="130"/>
      <c r="DS301" s="130"/>
      <c r="DT301" s="130"/>
      <c r="DU301" s="130"/>
      <c r="DV301" s="130"/>
      <c r="DW301" s="130"/>
      <c r="DX301" s="130"/>
      <c r="DY301" s="130"/>
      <c r="DZ301" s="130"/>
      <c r="EA301" s="130"/>
      <c r="EB301" s="130"/>
    </row>
    <row r="302" spans="3:132" s="95" customFormat="1" ht="15.75" customHeight="1">
      <c r="C302" s="98"/>
      <c r="S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  <c r="AF302" s="130"/>
      <c r="AG302" s="130"/>
      <c r="AH302" s="130"/>
      <c r="AI302" s="130"/>
      <c r="AJ302" s="130"/>
      <c r="AK302" s="130"/>
      <c r="AL302" s="130"/>
      <c r="AM302" s="130"/>
      <c r="AN302" s="130"/>
      <c r="AO302" s="130"/>
      <c r="AP302" s="130"/>
      <c r="AQ302" s="130"/>
      <c r="AR302" s="130"/>
      <c r="AS302" s="130"/>
      <c r="AT302" s="130"/>
      <c r="AU302" s="130"/>
      <c r="AV302" s="130"/>
      <c r="AW302" s="130"/>
      <c r="AX302" s="130"/>
      <c r="AY302" s="130"/>
      <c r="AZ302" s="130"/>
      <c r="BA302" s="130"/>
      <c r="BB302" s="130"/>
      <c r="BC302" s="130"/>
      <c r="BD302" s="130"/>
      <c r="BE302" s="130"/>
      <c r="BF302" s="130"/>
      <c r="BG302" s="130"/>
      <c r="BH302" s="130"/>
      <c r="BI302" s="130"/>
      <c r="BJ302" s="130"/>
      <c r="BK302" s="130"/>
      <c r="BL302" s="130"/>
      <c r="BM302" s="130"/>
      <c r="BN302" s="130"/>
      <c r="BO302" s="130"/>
      <c r="BP302" s="130"/>
      <c r="BQ302" s="130"/>
      <c r="BR302" s="130"/>
      <c r="BS302" s="130"/>
      <c r="BT302" s="130"/>
      <c r="BU302" s="130"/>
      <c r="BV302" s="130"/>
      <c r="BW302" s="130"/>
      <c r="BX302" s="130"/>
      <c r="BY302" s="130"/>
      <c r="BZ302" s="130"/>
      <c r="CA302" s="130"/>
      <c r="CB302" s="130"/>
      <c r="CC302" s="130"/>
      <c r="CD302" s="130"/>
      <c r="CE302" s="130"/>
      <c r="CF302" s="130"/>
      <c r="CG302" s="130"/>
      <c r="CH302" s="130"/>
      <c r="CI302" s="130"/>
      <c r="CJ302" s="130"/>
      <c r="CK302" s="130"/>
      <c r="CL302" s="130"/>
      <c r="CM302" s="130"/>
      <c r="CN302" s="130"/>
      <c r="CO302" s="130"/>
      <c r="CP302" s="130"/>
      <c r="CQ302" s="130"/>
      <c r="CR302" s="130"/>
      <c r="CS302" s="130"/>
      <c r="CT302" s="130"/>
      <c r="CU302" s="130"/>
      <c r="CV302" s="130"/>
      <c r="CW302" s="130"/>
      <c r="CX302" s="130"/>
      <c r="CY302" s="130"/>
      <c r="CZ302" s="130"/>
      <c r="DA302" s="130"/>
      <c r="DB302" s="130"/>
      <c r="DC302" s="130"/>
      <c r="DD302" s="130"/>
      <c r="DE302" s="130"/>
      <c r="DF302" s="130"/>
      <c r="DG302" s="130"/>
      <c r="DH302" s="130"/>
      <c r="DI302" s="130"/>
      <c r="DJ302" s="130"/>
      <c r="DK302" s="130"/>
      <c r="DL302" s="130"/>
      <c r="DM302" s="130"/>
      <c r="DN302" s="130"/>
      <c r="DO302" s="130"/>
      <c r="DP302" s="130"/>
      <c r="DQ302" s="130"/>
      <c r="DR302" s="130"/>
      <c r="DS302" s="130"/>
      <c r="DT302" s="130"/>
      <c r="DU302" s="130"/>
      <c r="DV302" s="130"/>
      <c r="DW302" s="130"/>
      <c r="DX302" s="130"/>
      <c r="DY302" s="130"/>
      <c r="DZ302" s="130"/>
      <c r="EA302" s="130"/>
      <c r="EB302" s="130"/>
    </row>
    <row r="303" spans="3:132" s="95" customFormat="1" ht="15.75" customHeight="1">
      <c r="C303" s="98"/>
      <c r="S303" s="130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  <c r="AF303" s="130"/>
      <c r="AG303" s="130"/>
      <c r="AH303" s="130"/>
      <c r="AI303" s="130"/>
      <c r="AJ303" s="130"/>
      <c r="AK303" s="130"/>
      <c r="AL303" s="130"/>
      <c r="AM303" s="130"/>
      <c r="AN303" s="130"/>
      <c r="AO303" s="130"/>
      <c r="AP303" s="130"/>
      <c r="AQ303" s="130"/>
      <c r="AR303" s="130"/>
      <c r="AS303" s="130"/>
      <c r="AT303" s="130"/>
      <c r="AU303" s="130"/>
      <c r="AV303" s="130"/>
      <c r="AW303" s="130"/>
      <c r="AX303" s="130"/>
      <c r="AY303" s="130"/>
      <c r="AZ303" s="130"/>
      <c r="BA303" s="130"/>
      <c r="BB303" s="130"/>
      <c r="BC303" s="130"/>
      <c r="BD303" s="130"/>
      <c r="BE303" s="130"/>
      <c r="BF303" s="130"/>
      <c r="BG303" s="130"/>
      <c r="BH303" s="130"/>
      <c r="BI303" s="130"/>
      <c r="BJ303" s="130"/>
      <c r="BK303" s="130"/>
      <c r="BL303" s="130"/>
      <c r="BM303" s="130"/>
      <c r="BN303" s="130"/>
      <c r="BO303" s="130"/>
      <c r="BP303" s="130"/>
      <c r="BQ303" s="130"/>
      <c r="BR303" s="130"/>
      <c r="BS303" s="130"/>
      <c r="BT303" s="130"/>
      <c r="BU303" s="130"/>
      <c r="BV303" s="130"/>
      <c r="BW303" s="130"/>
      <c r="BX303" s="130"/>
      <c r="BY303" s="130"/>
      <c r="BZ303" s="130"/>
      <c r="CA303" s="130"/>
      <c r="CB303" s="130"/>
      <c r="CC303" s="130"/>
      <c r="CD303" s="130"/>
      <c r="CE303" s="130"/>
      <c r="CF303" s="130"/>
      <c r="CG303" s="130"/>
      <c r="CH303" s="130"/>
      <c r="CI303" s="130"/>
      <c r="CJ303" s="130"/>
      <c r="CK303" s="130"/>
      <c r="CL303" s="130"/>
      <c r="CM303" s="130"/>
      <c r="CN303" s="130"/>
      <c r="CO303" s="130"/>
      <c r="CP303" s="130"/>
      <c r="CQ303" s="130"/>
      <c r="CR303" s="130"/>
      <c r="CS303" s="130"/>
      <c r="CT303" s="130"/>
      <c r="CU303" s="130"/>
      <c r="CV303" s="130"/>
      <c r="CW303" s="130"/>
      <c r="CX303" s="130"/>
      <c r="CY303" s="130"/>
      <c r="CZ303" s="130"/>
      <c r="DA303" s="130"/>
      <c r="DB303" s="130"/>
      <c r="DC303" s="130"/>
      <c r="DD303" s="130"/>
      <c r="DE303" s="130"/>
      <c r="DF303" s="130"/>
      <c r="DG303" s="130"/>
      <c r="DH303" s="130"/>
      <c r="DI303" s="130"/>
      <c r="DJ303" s="130"/>
      <c r="DK303" s="130"/>
      <c r="DL303" s="130"/>
      <c r="DM303" s="130"/>
      <c r="DN303" s="130"/>
      <c r="DO303" s="130"/>
      <c r="DP303" s="130"/>
      <c r="DQ303" s="130"/>
      <c r="DR303" s="130"/>
      <c r="DS303" s="130"/>
      <c r="DT303" s="130"/>
      <c r="DU303" s="130"/>
      <c r="DV303" s="130"/>
      <c r="DW303" s="130"/>
      <c r="DX303" s="130"/>
      <c r="DY303" s="130"/>
      <c r="DZ303" s="130"/>
      <c r="EA303" s="130"/>
      <c r="EB303" s="130"/>
    </row>
    <row r="304" spans="3:132" s="95" customFormat="1" ht="15.75" customHeight="1">
      <c r="C304" s="98"/>
      <c r="S304" s="130"/>
      <c r="V304" s="130"/>
      <c r="W304" s="130"/>
      <c r="X304" s="130"/>
      <c r="Y304" s="130"/>
      <c r="Z304" s="130"/>
      <c r="AA304" s="130"/>
      <c r="AB304" s="130"/>
      <c r="AC304" s="130"/>
      <c r="AD304" s="130"/>
      <c r="AE304" s="130"/>
      <c r="AF304" s="130"/>
      <c r="AG304" s="130"/>
      <c r="AH304" s="130"/>
      <c r="AI304" s="130"/>
      <c r="AJ304" s="130"/>
      <c r="AK304" s="130"/>
      <c r="AL304" s="130"/>
      <c r="AM304" s="130"/>
      <c r="AN304" s="130"/>
      <c r="AO304" s="130"/>
      <c r="AP304" s="130"/>
      <c r="AQ304" s="130"/>
      <c r="AR304" s="130"/>
      <c r="AS304" s="130"/>
      <c r="AT304" s="130"/>
      <c r="AU304" s="130"/>
      <c r="AV304" s="130"/>
      <c r="AW304" s="130"/>
      <c r="AX304" s="130"/>
      <c r="AY304" s="130"/>
      <c r="AZ304" s="130"/>
      <c r="BA304" s="130"/>
      <c r="BB304" s="130"/>
      <c r="BC304" s="130"/>
      <c r="BD304" s="130"/>
      <c r="BE304" s="130"/>
      <c r="BF304" s="130"/>
      <c r="BG304" s="130"/>
      <c r="BH304" s="130"/>
      <c r="BI304" s="130"/>
      <c r="BJ304" s="130"/>
      <c r="BK304" s="130"/>
      <c r="BL304" s="130"/>
      <c r="BM304" s="130"/>
      <c r="BN304" s="130"/>
      <c r="BO304" s="130"/>
      <c r="BP304" s="130"/>
      <c r="BQ304" s="130"/>
      <c r="BR304" s="130"/>
      <c r="BS304" s="130"/>
      <c r="BT304" s="130"/>
      <c r="BU304" s="130"/>
      <c r="BV304" s="130"/>
      <c r="BW304" s="130"/>
      <c r="BX304" s="130"/>
      <c r="BY304" s="130"/>
      <c r="BZ304" s="130"/>
      <c r="CA304" s="130"/>
      <c r="CB304" s="130"/>
      <c r="CC304" s="130"/>
      <c r="CD304" s="130"/>
      <c r="CE304" s="130"/>
      <c r="CF304" s="130"/>
      <c r="CG304" s="130"/>
      <c r="CH304" s="130"/>
      <c r="CI304" s="130"/>
      <c r="CJ304" s="130"/>
      <c r="CK304" s="130"/>
      <c r="CL304" s="130"/>
      <c r="CM304" s="130"/>
      <c r="CN304" s="130"/>
      <c r="CO304" s="130"/>
      <c r="CP304" s="130"/>
      <c r="CQ304" s="130"/>
      <c r="CR304" s="130"/>
      <c r="CS304" s="130"/>
      <c r="CT304" s="130"/>
      <c r="CU304" s="130"/>
      <c r="CV304" s="130"/>
      <c r="CW304" s="130"/>
      <c r="CX304" s="130"/>
      <c r="CY304" s="130"/>
      <c r="CZ304" s="130"/>
      <c r="DA304" s="130"/>
      <c r="DB304" s="130"/>
      <c r="DC304" s="130"/>
      <c r="DD304" s="130"/>
      <c r="DE304" s="130"/>
      <c r="DF304" s="130"/>
      <c r="DG304" s="130"/>
      <c r="DH304" s="130"/>
      <c r="DI304" s="130"/>
      <c r="DJ304" s="130"/>
      <c r="DK304" s="130"/>
      <c r="DL304" s="130"/>
      <c r="DM304" s="130"/>
      <c r="DN304" s="130"/>
      <c r="DO304" s="130"/>
      <c r="DP304" s="130"/>
      <c r="DQ304" s="130"/>
      <c r="DR304" s="130"/>
      <c r="DS304" s="130"/>
      <c r="DT304" s="130"/>
      <c r="DU304" s="130"/>
      <c r="DV304" s="130"/>
      <c r="DW304" s="130"/>
      <c r="DX304" s="130"/>
      <c r="DY304" s="130"/>
      <c r="DZ304" s="130"/>
      <c r="EA304" s="130"/>
      <c r="EB304" s="130"/>
    </row>
    <row r="305" spans="3:132" s="95" customFormat="1" ht="15.75" customHeight="1">
      <c r="C305" s="98"/>
      <c r="S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  <c r="AF305" s="130"/>
      <c r="AG305" s="130"/>
      <c r="AH305" s="130"/>
      <c r="AI305" s="130"/>
      <c r="AJ305" s="130"/>
      <c r="AK305" s="130"/>
      <c r="AL305" s="130"/>
      <c r="AM305" s="130"/>
      <c r="AN305" s="130"/>
      <c r="AO305" s="130"/>
      <c r="AP305" s="130"/>
      <c r="AQ305" s="130"/>
      <c r="AR305" s="130"/>
      <c r="AS305" s="130"/>
      <c r="AT305" s="130"/>
      <c r="AU305" s="130"/>
      <c r="AV305" s="130"/>
      <c r="AW305" s="130"/>
      <c r="AX305" s="130"/>
      <c r="AY305" s="130"/>
      <c r="AZ305" s="130"/>
      <c r="BA305" s="130"/>
      <c r="BB305" s="130"/>
      <c r="BC305" s="130"/>
      <c r="BD305" s="130"/>
      <c r="BE305" s="130"/>
      <c r="BF305" s="130"/>
      <c r="BG305" s="130"/>
      <c r="BH305" s="130"/>
      <c r="BI305" s="130"/>
      <c r="BJ305" s="130"/>
      <c r="BK305" s="130"/>
      <c r="BL305" s="130"/>
      <c r="BM305" s="130"/>
      <c r="BN305" s="130"/>
      <c r="BO305" s="130"/>
      <c r="BP305" s="130"/>
      <c r="BQ305" s="130"/>
      <c r="BR305" s="130"/>
      <c r="BS305" s="130"/>
      <c r="BT305" s="130"/>
      <c r="BU305" s="130"/>
      <c r="BV305" s="130"/>
      <c r="BW305" s="130"/>
      <c r="BX305" s="130"/>
      <c r="BY305" s="130"/>
      <c r="BZ305" s="130"/>
      <c r="CA305" s="130"/>
      <c r="CB305" s="130"/>
      <c r="CC305" s="130"/>
      <c r="CD305" s="130"/>
      <c r="CE305" s="130"/>
      <c r="CF305" s="130"/>
      <c r="CG305" s="130"/>
      <c r="CH305" s="130"/>
      <c r="CI305" s="130"/>
      <c r="CJ305" s="130"/>
      <c r="CK305" s="130"/>
      <c r="CL305" s="130"/>
      <c r="CM305" s="130"/>
      <c r="CN305" s="130"/>
      <c r="CO305" s="130"/>
      <c r="CP305" s="130"/>
      <c r="CQ305" s="130"/>
      <c r="CR305" s="130"/>
      <c r="CS305" s="130"/>
      <c r="CT305" s="130"/>
      <c r="CU305" s="130"/>
      <c r="CV305" s="130"/>
      <c r="CW305" s="130"/>
      <c r="CX305" s="130"/>
      <c r="CY305" s="130"/>
      <c r="CZ305" s="130"/>
      <c r="DA305" s="130"/>
      <c r="DB305" s="130"/>
      <c r="DC305" s="130"/>
      <c r="DD305" s="130"/>
      <c r="DE305" s="130"/>
      <c r="DF305" s="130"/>
      <c r="DG305" s="130"/>
      <c r="DH305" s="130"/>
      <c r="DI305" s="130"/>
      <c r="DJ305" s="130"/>
      <c r="DK305" s="130"/>
      <c r="DL305" s="130"/>
      <c r="DM305" s="130"/>
      <c r="DN305" s="130"/>
      <c r="DO305" s="130"/>
      <c r="DP305" s="130"/>
      <c r="DQ305" s="130"/>
      <c r="DR305" s="130"/>
      <c r="DS305" s="130"/>
      <c r="DT305" s="130"/>
      <c r="DU305" s="130"/>
      <c r="DV305" s="130"/>
      <c r="DW305" s="130"/>
      <c r="DX305" s="130"/>
      <c r="DY305" s="130"/>
      <c r="DZ305" s="130"/>
      <c r="EA305" s="130"/>
      <c r="EB305" s="130"/>
    </row>
    <row r="306" spans="3:132" s="95" customFormat="1" ht="15.75" customHeight="1">
      <c r="C306" s="98"/>
      <c r="S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0"/>
      <c r="AP306" s="130"/>
      <c r="AQ306" s="130"/>
      <c r="AR306" s="130"/>
      <c r="AS306" s="130"/>
      <c r="AT306" s="130"/>
      <c r="AU306" s="130"/>
      <c r="AV306" s="130"/>
      <c r="AW306" s="130"/>
      <c r="AX306" s="130"/>
      <c r="AY306" s="130"/>
      <c r="AZ306" s="130"/>
      <c r="BA306" s="130"/>
      <c r="BB306" s="130"/>
      <c r="BC306" s="130"/>
      <c r="BD306" s="130"/>
      <c r="BE306" s="130"/>
      <c r="BF306" s="130"/>
      <c r="BG306" s="130"/>
      <c r="BH306" s="130"/>
      <c r="BI306" s="130"/>
      <c r="BJ306" s="130"/>
      <c r="BK306" s="130"/>
      <c r="BL306" s="130"/>
      <c r="BM306" s="130"/>
      <c r="BN306" s="130"/>
      <c r="BO306" s="130"/>
      <c r="BP306" s="130"/>
      <c r="BQ306" s="130"/>
      <c r="BR306" s="130"/>
      <c r="BS306" s="130"/>
      <c r="BT306" s="130"/>
      <c r="BU306" s="130"/>
      <c r="BV306" s="130"/>
      <c r="BW306" s="130"/>
      <c r="BX306" s="130"/>
      <c r="BY306" s="130"/>
      <c r="BZ306" s="130"/>
      <c r="CA306" s="130"/>
      <c r="CB306" s="130"/>
      <c r="CC306" s="130"/>
      <c r="CD306" s="130"/>
      <c r="CE306" s="130"/>
      <c r="CF306" s="130"/>
      <c r="CG306" s="130"/>
      <c r="CH306" s="130"/>
      <c r="CI306" s="130"/>
      <c r="CJ306" s="130"/>
      <c r="CK306" s="130"/>
      <c r="CL306" s="130"/>
      <c r="CM306" s="130"/>
      <c r="CN306" s="130"/>
      <c r="CO306" s="130"/>
      <c r="CP306" s="130"/>
      <c r="CQ306" s="130"/>
      <c r="CR306" s="130"/>
      <c r="CS306" s="130"/>
      <c r="CT306" s="130"/>
      <c r="CU306" s="130"/>
      <c r="CV306" s="130"/>
      <c r="CW306" s="130"/>
      <c r="CX306" s="130"/>
      <c r="CY306" s="130"/>
      <c r="CZ306" s="130"/>
      <c r="DA306" s="130"/>
      <c r="DB306" s="130"/>
      <c r="DC306" s="130"/>
      <c r="DD306" s="130"/>
      <c r="DE306" s="130"/>
      <c r="DF306" s="130"/>
      <c r="DG306" s="130"/>
      <c r="DH306" s="130"/>
      <c r="DI306" s="130"/>
      <c r="DJ306" s="130"/>
      <c r="DK306" s="130"/>
      <c r="DL306" s="130"/>
      <c r="DM306" s="130"/>
      <c r="DN306" s="130"/>
      <c r="DO306" s="130"/>
      <c r="DP306" s="130"/>
      <c r="DQ306" s="130"/>
      <c r="DR306" s="130"/>
      <c r="DS306" s="130"/>
      <c r="DT306" s="130"/>
      <c r="DU306" s="130"/>
      <c r="DV306" s="130"/>
      <c r="DW306" s="130"/>
      <c r="DX306" s="130"/>
      <c r="DY306" s="130"/>
      <c r="DZ306" s="130"/>
      <c r="EA306" s="130"/>
      <c r="EB306" s="130"/>
    </row>
    <row r="307" spans="3:132" s="95" customFormat="1" ht="15.75" customHeight="1">
      <c r="C307" s="98"/>
      <c r="S307" s="130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  <c r="AF307" s="130"/>
      <c r="AG307" s="130"/>
      <c r="AH307" s="130"/>
      <c r="AI307" s="130"/>
      <c r="AJ307" s="130"/>
      <c r="AK307" s="130"/>
      <c r="AL307" s="130"/>
      <c r="AM307" s="130"/>
      <c r="AN307" s="130"/>
      <c r="AO307" s="130"/>
      <c r="AP307" s="130"/>
      <c r="AQ307" s="130"/>
      <c r="AR307" s="130"/>
      <c r="AS307" s="130"/>
      <c r="AT307" s="130"/>
      <c r="AU307" s="130"/>
      <c r="AV307" s="130"/>
      <c r="AW307" s="130"/>
      <c r="AX307" s="130"/>
      <c r="AY307" s="130"/>
      <c r="AZ307" s="130"/>
      <c r="BA307" s="130"/>
      <c r="BB307" s="130"/>
      <c r="BC307" s="130"/>
      <c r="BD307" s="130"/>
      <c r="BE307" s="130"/>
      <c r="BF307" s="130"/>
      <c r="BG307" s="130"/>
      <c r="BH307" s="130"/>
      <c r="BI307" s="130"/>
      <c r="BJ307" s="130"/>
      <c r="BK307" s="130"/>
      <c r="BL307" s="130"/>
      <c r="BM307" s="130"/>
      <c r="BN307" s="130"/>
      <c r="BO307" s="130"/>
      <c r="BP307" s="130"/>
      <c r="BQ307" s="130"/>
      <c r="BR307" s="130"/>
      <c r="BS307" s="130"/>
      <c r="BT307" s="130"/>
      <c r="BU307" s="130"/>
      <c r="BV307" s="130"/>
      <c r="BW307" s="130"/>
      <c r="BX307" s="130"/>
      <c r="BY307" s="130"/>
      <c r="BZ307" s="130"/>
      <c r="CA307" s="130"/>
      <c r="CB307" s="130"/>
      <c r="CC307" s="130"/>
      <c r="CD307" s="130"/>
      <c r="CE307" s="130"/>
      <c r="CF307" s="130"/>
      <c r="CG307" s="130"/>
      <c r="CH307" s="130"/>
      <c r="CI307" s="130"/>
      <c r="CJ307" s="130"/>
      <c r="CK307" s="130"/>
      <c r="CL307" s="130"/>
      <c r="CM307" s="130"/>
      <c r="CN307" s="130"/>
      <c r="CO307" s="130"/>
      <c r="CP307" s="130"/>
      <c r="CQ307" s="130"/>
      <c r="CR307" s="130"/>
      <c r="CS307" s="130"/>
      <c r="CT307" s="130"/>
      <c r="CU307" s="130"/>
      <c r="CV307" s="130"/>
      <c r="CW307" s="130"/>
      <c r="CX307" s="130"/>
      <c r="CY307" s="130"/>
      <c r="CZ307" s="130"/>
      <c r="DA307" s="130"/>
      <c r="DB307" s="130"/>
      <c r="DC307" s="130"/>
      <c r="DD307" s="130"/>
      <c r="DE307" s="130"/>
      <c r="DF307" s="130"/>
      <c r="DG307" s="130"/>
      <c r="DH307" s="130"/>
      <c r="DI307" s="130"/>
      <c r="DJ307" s="130"/>
      <c r="DK307" s="130"/>
      <c r="DL307" s="130"/>
      <c r="DM307" s="130"/>
      <c r="DN307" s="130"/>
      <c r="DO307" s="130"/>
      <c r="DP307" s="130"/>
      <c r="DQ307" s="130"/>
      <c r="DR307" s="130"/>
      <c r="DS307" s="130"/>
      <c r="DT307" s="130"/>
      <c r="DU307" s="130"/>
      <c r="DV307" s="130"/>
      <c r="DW307" s="130"/>
      <c r="DX307" s="130"/>
      <c r="DY307" s="130"/>
      <c r="DZ307" s="130"/>
      <c r="EA307" s="130"/>
      <c r="EB307" s="130"/>
    </row>
    <row r="308" spans="3:132" s="95" customFormat="1" ht="15.75" customHeight="1">
      <c r="C308" s="98"/>
      <c r="S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  <c r="AF308" s="130"/>
      <c r="AG308" s="130"/>
      <c r="AH308" s="130"/>
      <c r="AI308" s="130"/>
      <c r="AJ308" s="130"/>
      <c r="AK308" s="130"/>
      <c r="AL308" s="130"/>
      <c r="AM308" s="130"/>
      <c r="AN308" s="130"/>
      <c r="AO308" s="130"/>
      <c r="AP308" s="130"/>
      <c r="AQ308" s="130"/>
      <c r="AR308" s="130"/>
      <c r="AS308" s="130"/>
      <c r="AT308" s="130"/>
      <c r="AU308" s="130"/>
      <c r="AV308" s="130"/>
      <c r="AW308" s="130"/>
      <c r="AX308" s="130"/>
      <c r="AY308" s="130"/>
      <c r="AZ308" s="130"/>
      <c r="BA308" s="130"/>
      <c r="BB308" s="130"/>
      <c r="BC308" s="130"/>
      <c r="BD308" s="130"/>
      <c r="BE308" s="130"/>
      <c r="BF308" s="130"/>
      <c r="BG308" s="130"/>
      <c r="BH308" s="130"/>
      <c r="BI308" s="130"/>
      <c r="BJ308" s="130"/>
      <c r="BK308" s="130"/>
      <c r="BL308" s="130"/>
      <c r="BM308" s="130"/>
      <c r="BN308" s="130"/>
      <c r="BO308" s="130"/>
      <c r="BP308" s="130"/>
      <c r="BQ308" s="130"/>
      <c r="BR308" s="130"/>
      <c r="BS308" s="130"/>
      <c r="BT308" s="130"/>
      <c r="BU308" s="130"/>
      <c r="BV308" s="130"/>
      <c r="BW308" s="130"/>
      <c r="BX308" s="130"/>
      <c r="BY308" s="130"/>
      <c r="BZ308" s="130"/>
      <c r="CA308" s="130"/>
      <c r="CB308" s="130"/>
      <c r="CC308" s="130"/>
      <c r="CD308" s="130"/>
      <c r="CE308" s="130"/>
      <c r="CF308" s="130"/>
      <c r="CG308" s="130"/>
      <c r="CH308" s="130"/>
      <c r="CI308" s="130"/>
      <c r="CJ308" s="130"/>
      <c r="CK308" s="130"/>
      <c r="CL308" s="130"/>
      <c r="CM308" s="130"/>
      <c r="CN308" s="130"/>
      <c r="CO308" s="130"/>
      <c r="CP308" s="130"/>
      <c r="CQ308" s="130"/>
      <c r="CR308" s="130"/>
      <c r="CS308" s="130"/>
      <c r="CT308" s="130"/>
      <c r="CU308" s="130"/>
      <c r="CV308" s="130"/>
      <c r="CW308" s="130"/>
      <c r="CX308" s="130"/>
      <c r="CY308" s="130"/>
      <c r="CZ308" s="130"/>
      <c r="DA308" s="130"/>
      <c r="DB308" s="130"/>
      <c r="DC308" s="130"/>
      <c r="DD308" s="130"/>
      <c r="DE308" s="130"/>
      <c r="DF308" s="130"/>
      <c r="DG308" s="130"/>
      <c r="DH308" s="130"/>
      <c r="DI308" s="130"/>
      <c r="DJ308" s="130"/>
      <c r="DK308" s="130"/>
      <c r="DL308" s="130"/>
      <c r="DM308" s="130"/>
      <c r="DN308" s="130"/>
      <c r="DO308" s="130"/>
      <c r="DP308" s="130"/>
      <c r="DQ308" s="130"/>
      <c r="DR308" s="130"/>
      <c r="DS308" s="130"/>
      <c r="DT308" s="130"/>
      <c r="DU308" s="130"/>
      <c r="DV308" s="130"/>
      <c r="DW308" s="130"/>
      <c r="DX308" s="130"/>
      <c r="DY308" s="130"/>
      <c r="DZ308" s="130"/>
      <c r="EA308" s="130"/>
      <c r="EB308" s="130"/>
    </row>
    <row r="309" spans="3:132" s="95" customFormat="1" ht="15.75" customHeight="1">
      <c r="C309" s="98"/>
      <c r="S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  <c r="AF309" s="130"/>
      <c r="AG309" s="130"/>
      <c r="AH309" s="130"/>
      <c r="AI309" s="130"/>
      <c r="AJ309" s="130"/>
      <c r="AK309" s="130"/>
      <c r="AL309" s="130"/>
      <c r="AM309" s="130"/>
      <c r="AN309" s="130"/>
      <c r="AO309" s="130"/>
      <c r="AP309" s="130"/>
      <c r="AQ309" s="130"/>
      <c r="AR309" s="130"/>
      <c r="AS309" s="130"/>
      <c r="AT309" s="130"/>
      <c r="AU309" s="130"/>
      <c r="AV309" s="130"/>
      <c r="AW309" s="130"/>
      <c r="AX309" s="130"/>
      <c r="AY309" s="130"/>
      <c r="AZ309" s="130"/>
      <c r="BA309" s="130"/>
      <c r="BB309" s="130"/>
      <c r="BC309" s="130"/>
      <c r="BD309" s="130"/>
      <c r="BE309" s="130"/>
      <c r="BF309" s="130"/>
      <c r="BG309" s="130"/>
      <c r="BH309" s="130"/>
      <c r="BI309" s="130"/>
      <c r="BJ309" s="130"/>
      <c r="BK309" s="130"/>
      <c r="BL309" s="130"/>
      <c r="BM309" s="130"/>
      <c r="BN309" s="130"/>
      <c r="BO309" s="130"/>
      <c r="BP309" s="130"/>
      <c r="BQ309" s="130"/>
      <c r="BR309" s="130"/>
      <c r="BS309" s="130"/>
      <c r="BT309" s="130"/>
      <c r="BU309" s="130"/>
      <c r="BV309" s="130"/>
      <c r="BW309" s="130"/>
      <c r="BX309" s="130"/>
      <c r="BY309" s="130"/>
      <c r="BZ309" s="130"/>
      <c r="CA309" s="130"/>
      <c r="CB309" s="130"/>
      <c r="CC309" s="130"/>
      <c r="CD309" s="130"/>
      <c r="CE309" s="130"/>
      <c r="CF309" s="130"/>
      <c r="CG309" s="130"/>
      <c r="CH309" s="130"/>
      <c r="CI309" s="130"/>
      <c r="CJ309" s="130"/>
      <c r="CK309" s="130"/>
      <c r="CL309" s="130"/>
      <c r="CM309" s="130"/>
      <c r="CN309" s="130"/>
      <c r="CO309" s="130"/>
      <c r="CP309" s="130"/>
      <c r="CQ309" s="130"/>
      <c r="CR309" s="130"/>
      <c r="CS309" s="130"/>
      <c r="CT309" s="130"/>
      <c r="CU309" s="130"/>
      <c r="CV309" s="130"/>
      <c r="CW309" s="130"/>
      <c r="CX309" s="130"/>
      <c r="CY309" s="130"/>
      <c r="CZ309" s="130"/>
      <c r="DA309" s="130"/>
      <c r="DB309" s="130"/>
      <c r="DC309" s="130"/>
      <c r="DD309" s="130"/>
      <c r="DE309" s="130"/>
      <c r="DF309" s="130"/>
      <c r="DG309" s="130"/>
      <c r="DH309" s="130"/>
      <c r="DI309" s="130"/>
      <c r="DJ309" s="130"/>
      <c r="DK309" s="130"/>
      <c r="DL309" s="130"/>
      <c r="DM309" s="130"/>
      <c r="DN309" s="130"/>
      <c r="DO309" s="130"/>
      <c r="DP309" s="130"/>
      <c r="DQ309" s="130"/>
      <c r="DR309" s="130"/>
      <c r="DS309" s="130"/>
      <c r="DT309" s="130"/>
      <c r="DU309" s="130"/>
      <c r="DV309" s="130"/>
      <c r="DW309" s="130"/>
      <c r="DX309" s="130"/>
      <c r="DY309" s="130"/>
      <c r="DZ309" s="130"/>
      <c r="EA309" s="130"/>
      <c r="EB309" s="130"/>
    </row>
    <row r="310" spans="3:132" s="95" customFormat="1" ht="15.75" customHeight="1">
      <c r="C310" s="98"/>
      <c r="S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  <c r="AF310" s="130"/>
      <c r="AG310" s="130"/>
      <c r="AH310" s="130"/>
      <c r="AI310" s="130"/>
      <c r="AJ310" s="130"/>
      <c r="AK310" s="130"/>
      <c r="AL310" s="130"/>
      <c r="AM310" s="130"/>
      <c r="AN310" s="130"/>
      <c r="AO310" s="130"/>
      <c r="AP310" s="130"/>
      <c r="AQ310" s="130"/>
      <c r="AR310" s="130"/>
      <c r="AS310" s="130"/>
      <c r="AT310" s="130"/>
      <c r="AU310" s="130"/>
      <c r="AV310" s="130"/>
      <c r="AW310" s="130"/>
      <c r="AX310" s="130"/>
      <c r="AY310" s="130"/>
      <c r="AZ310" s="130"/>
      <c r="BA310" s="130"/>
      <c r="BB310" s="130"/>
      <c r="BC310" s="130"/>
      <c r="BD310" s="130"/>
      <c r="BE310" s="130"/>
      <c r="BF310" s="130"/>
      <c r="BG310" s="130"/>
      <c r="BH310" s="130"/>
      <c r="BI310" s="130"/>
      <c r="BJ310" s="130"/>
      <c r="BK310" s="130"/>
      <c r="BL310" s="130"/>
      <c r="BM310" s="130"/>
      <c r="BN310" s="130"/>
      <c r="BO310" s="130"/>
      <c r="BP310" s="130"/>
      <c r="BQ310" s="130"/>
      <c r="BR310" s="130"/>
      <c r="BS310" s="130"/>
      <c r="BT310" s="130"/>
      <c r="BU310" s="130"/>
      <c r="BV310" s="130"/>
      <c r="BW310" s="130"/>
      <c r="BX310" s="130"/>
      <c r="BY310" s="130"/>
      <c r="BZ310" s="130"/>
      <c r="CA310" s="130"/>
      <c r="CB310" s="130"/>
      <c r="CC310" s="130"/>
      <c r="CD310" s="130"/>
      <c r="CE310" s="130"/>
      <c r="CF310" s="130"/>
      <c r="CG310" s="130"/>
      <c r="CH310" s="130"/>
      <c r="CI310" s="130"/>
      <c r="CJ310" s="130"/>
      <c r="CK310" s="130"/>
      <c r="CL310" s="130"/>
      <c r="CM310" s="130"/>
      <c r="CN310" s="130"/>
      <c r="CO310" s="130"/>
      <c r="CP310" s="130"/>
      <c r="CQ310" s="130"/>
      <c r="CR310" s="130"/>
      <c r="CS310" s="130"/>
      <c r="CT310" s="130"/>
      <c r="CU310" s="130"/>
      <c r="CV310" s="130"/>
      <c r="CW310" s="130"/>
      <c r="CX310" s="130"/>
      <c r="CY310" s="130"/>
      <c r="CZ310" s="130"/>
      <c r="DA310" s="130"/>
      <c r="DB310" s="130"/>
      <c r="DC310" s="130"/>
      <c r="DD310" s="130"/>
      <c r="DE310" s="130"/>
      <c r="DF310" s="130"/>
      <c r="DG310" s="130"/>
      <c r="DH310" s="130"/>
      <c r="DI310" s="130"/>
      <c r="DJ310" s="130"/>
      <c r="DK310" s="130"/>
      <c r="DL310" s="130"/>
      <c r="DM310" s="130"/>
      <c r="DN310" s="130"/>
      <c r="DO310" s="130"/>
      <c r="DP310" s="130"/>
      <c r="DQ310" s="130"/>
      <c r="DR310" s="130"/>
      <c r="DS310" s="130"/>
      <c r="DT310" s="130"/>
      <c r="DU310" s="130"/>
      <c r="DV310" s="130"/>
      <c r="DW310" s="130"/>
      <c r="DX310" s="130"/>
      <c r="DY310" s="130"/>
      <c r="DZ310" s="130"/>
      <c r="EA310" s="130"/>
      <c r="EB310" s="130"/>
    </row>
    <row r="311" spans="3:132" s="95" customFormat="1" ht="15.75" customHeight="1">
      <c r="C311" s="98"/>
      <c r="S311" s="130"/>
      <c r="V311" s="130"/>
      <c r="W311" s="130"/>
      <c r="X311" s="130"/>
      <c r="Y311" s="130"/>
      <c r="Z311" s="130"/>
      <c r="AA311" s="130"/>
      <c r="AB311" s="130"/>
      <c r="AC311" s="130"/>
      <c r="AD311" s="130"/>
      <c r="AE311" s="130"/>
      <c r="AF311" s="130"/>
      <c r="AG311" s="130"/>
      <c r="AH311" s="130"/>
      <c r="AI311" s="130"/>
      <c r="AJ311" s="130"/>
      <c r="AK311" s="130"/>
      <c r="AL311" s="130"/>
      <c r="AM311" s="130"/>
      <c r="AN311" s="130"/>
      <c r="AO311" s="130"/>
      <c r="AP311" s="130"/>
      <c r="AQ311" s="130"/>
      <c r="AR311" s="130"/>
      <c r="AS311" s="130"/>
      <c r="AT311" s="130"/>
      <c r="AU311" s="130"/>
      <c r="AV311" s="130"/>
      <c r="AW311" s="130"/>
      <c r="AX311" s="130"/>
      <c r="AY311" s="130"/>
      <c r="AZ311" s="130"/>
      <c r="BA311" s="130"/>
      <c r="BB311" s="130"/>
      <c r="BC311" s="130"/>
      <c r="BD311" s="130"/>
      <c r="BE311" s="130"/>
      <c r="BF311" s="130"/>
      <c r="BG311" s="130"/>
      <c r="BH311" s="130"/>
      <c r="BI311" s="130"/>
      <c r="BJ311" s="130"/>
      <c r="BK311" s="130"/>
      <c r="BL311" s="130"/>
      <c r="BM311" s="130"/>
      <c r="BN311" s="130"/>
      <c r="BO311" s="130"/>
      <c r="BP311" s="130"/>
      <c r="BQ311" s="130"/>
      <c r="BR311" s="130"/>
      <c r="BS311" s="130"/>
      <c r="BT311" s="130"/>
      <c r="BU311" s="130"/>
      <c r="BV311" s="130"/>
      <c r="BW311" s="130"/>
      <c r="BX311" s="130"/>
      <c r="BY311" s="130"/>
      <c r="BZ311" s="130"/>
      <c r="CA311" s="130"/>
      <c r="CB311" s="130"/>
      <c r="CC311" s="130"/>
      <c r="CD311" s="130"/>
      <c r="CE311" s="130"/>
      <c r="CF311" s="130"/>
      <c r="CG311" s="130"/>
      <c r="CH311" s="130"/>
      <c r="CI311" s="130"/>
      <c r="CJ311" s="130"/>
      <c r="CK311" s="130"/>
      <c r="CL311" s="130"/>
      <c r="CM311" s="130"/>
      <c r="CN311" s="130"/>
      <c r="CO311" s="130"/>
      <c r="CP311" s="130"/>
      <c r="CQ311" s="130"/>
      <c r="CR311" s="130"/>
      <c r="CS311" s="130"/>
      <c r="CT311" s="130"/>
      <c r="CU311" s="130"/>
      <c r="CV311" s="130"/>
      <c r="CW311" s="130"/>
      <c r="CX311" s="130"/>
      <c r="CY311" s="130"/>
      <c r="CZ311" s="130"/>
      <c r="DA311" s="130"/>
      <c r="DB311" s="130"/>
      <c r="DC311" s="130"/>
      <c r="DD311" s="130"/>
      <c r="DE311" s="130"/>
      <c r="DF311" s="130"/>
      <c r="DG311" s="130"/>
      <c r="DH311" s="130"/>
      <c r="DI311" s="130"/>
      <c r="DJ311" s="130"/>
      <c r="DK311" s="130"/>
      <c r="DL311" s="130"/>
      <c r="DM311" s="130"/>
      <c r="DN311" s="130"/>
      <c r="DO311" s="130"/>
      <c r="DP311" s="130"/>
      <c r="DQ311" s="130"/>
      <c r="DR311" s="130"/>
      <c r="DS311" s="130"/>
      <c r="DT311" s="130"/>
      <c r="DU311" s="130"/>
      <c r="DV311" s="130"/>
      <c r="DW311" s="130"/>
      <c r="DX311" s="130"/>
      <c r="DY311" s="130"/>
      <c r="DZ311" s="130"/>
      <c r="EA311" s="130"/>
      <c r="EB311" s="130"/>
    </row>
    <row r="312" spans="3:132" s="95" customFormat="1" ht="15.75" customHeight="1">
      <c r="C312" s="98"/>
      <c r="S312" s="130"/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  <c r="AF312" s="130"/>
      <c r="AG312" s="130"/>
      <c r="AH312" s="130"/>
      <c r="AI312" s="130"/>
      <c r="AJ312" s="130"/>
      <c r="AK312" s="130"/>
      <c r="AL312" s="130"/>
      <c r="AM312" s="130"/>
      <c r="AN312" s="130"/>
      <c r="AO312" s="130"/>
      <c r="AP312" s="130"/>
      <c r="AQ312" s="130"/>
      <c r="AR312" s="130"/>
      <c r="AS312" s="130"/>
      <c r="AT312" s="130"/>
      <c r="AU312" s="130"/>
      <c r="AV312" s="130"/>
      <c r="AW312" s="130"/>
      <c r="AX312" s="130"/>
      <c r="AY312" s="130"/>
      <c r="AZ312" s="130"/>
      <c r="BA312" s="130"/>
      <c r="BB312" s="130"/>
      <c r="BC312" s="130"/>
      <c r="BD312" s="130"/>
      <c r="BE312" s="130"/>
      <c r="BF312" s="130"/>
      <c r="BG312" s="130"/>
      <c r="BH312" s="130"/>
      <c r="BI312" s="130"/>
      <c r="BJ312" s="130"/>
      <c r="BK312" s="130"/>
      <c r="BL312" s="130"/>
      <c r="BM312" s="130"/>
      <c r="BN312" s="130"/>
      <c r="BO312" s="130"/>
      <c r="BP312" s="130"/>
      <c r="BQ312" s="130"/>
      <c r="BR312" s="130"/>
      <c r="BS312" s="130"/>
      <c r="BT312" s="130"/>
      <c r="BU312" s="130"/>
      <c r="BV312" s="130"/>
      <c r="BW312" s="130"/>
      <c r="BX312" s="130"/>
      <c r="BY312" s="130"/>
      <c r="BZ312" s="130"/>
      <c r="CA312" s="130"/>
      <c r="CB312" s="130"/>
      <c r="CC312" s="130"/>
      <c r="CD312" s="130"/>
      <c r="CE312" s="130"/>
      <c r="CF312" s="130"/>
      <c r="CG312" s="130"/>
      <c r="CH312" s="130"/>
      <c r="CI312" s="130"/>
      <c r="CJ312" s="130"/>
      <c r="CK312" s="130"/>
      <c r="CL312" s="130"/>
      <c r="CM312" s="130"/>
      <c r="CN312" s="130"/>
      <c r="CO312" s="130"/>
      <c r="CP312" s="130"/>
      <c r="CQ312" s="130"/>
      <c r="CR312" s="130"/>
      <c r="CS312" s="130"/>
      <c r="CT312" s="130"/>
      <c r="CU312" s="130"/>
      <c r="CV312" s="130"/>
      <c r="CW312" s="130"/>
      <c r="CX312" s="130"/>
      <c r="CY312" s="130"/>
      <c r="CZ312" s="130"/>
      <c r="DA312" s="130"/>
      <c r="DB312" s="130"/>
      <c r="DC312" s="130"/>
      <c r="DD312" s="130"/>
      <c r="DE312" s="130"/>
      <c r="DF312" s="130"/>
      <c r="DG312" s="130"/>
      <c r="DH312" s="130"/>
      <c r="DI312" s="130"/>
      <c r="DJ312" s="130"/>
      <c r="DK312" s="130"/>
      <c r="DL312" s="130"/>
      <c r="DM312" s="130"/>
      <c r="DN312" s="130"/>
      <c r="DO312" s="130"/>
      <c r="DP312" s="130"/>
      <c r="DQ312" s="130"/>
      <c r="DR312" s="130"/>
      <c r="DS312" s="130"/>
      <c r="DT312" s="130"/>
      <c r="DU312" s="130"/>
      <c r="DV312" s="130"/>
      <c r="DW312" s="130"/>
      <c r="DX312" s="130"/>
      <c r="DY312" s="130"/>
      <c r="DZ312" s="130"/>
      <c r="EA312" s="130"/>
      <c r="EB312" s="130"/>
    </row>
    <row r="313" spans="3:132" s="95" customFormat="1" ht="15.75" customHeight="1">
      <c r="C313" s="98"/>
      <c r="S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  <c r="AF313" s="130"/>
      <c r="AG313" s="130"/>
      <c r="AH313" s="130"/>
      <c r="AI313" s="130"/>
      <c r="AJ313" s="130"/>
      <c r="AK313" s="130"/>
      <c r="AL313" s="130"/>
      <c r="AM313" s="130"/>
      <c r="AN313" s="130"/>
      <c r="AO313" s="130"/>
      <c r="AP313" s="130"/>
      <c r="AQ313" s="130"/>
      <c r="AR313" s="130"/>
      <c r="AS313" s="130"/>
      <c r="AT313" s="130"/>
      <c r="AU313" s="130"/>
      <c r="AV313" s="130"/>
      <c r="AW313" s="130"/>
      <c r="AX313" s="130"/>
      <c r="AY313" s="130"/>
      <c r="AZ313" s="130"/>
      <c r="BA313" s="130"/>
      <c r="BB313" s="130"/>
      <c r="BC313" s="130"/>
      <c r="BD313" s="130"/>
      <c r="BE313" s="130"/>
      <c r="BF313" s="130"/>
      <c r="BG313" s="130"/>
      <c r="BH313" s="130"/>
      <c r="BI313" s="130"/>
      <c r="BJ313" s="130"/>
      <c r="BK313" s="130"/>
      <c r="BL313" s="130"/>
      <c r="BM313" s="130"/>
      <c r="BN313" s="130"/>
      <c r="BO313" s="130"/>
      <c r="BP313" s="130"/>
      <c r="BQ313" s="130"/>
      <c r="BR313" s="130"/>
      <c r="BS313" s="130"/>
      <c r="BT313" s="130"/>
      <c r="BU313" s="130"/>
      <c r="BV313" s="130"/>
      <c r="BW313" s="130"/>
      <c r="BX313" s="130"/>
      <c r="BY313" s="130"/>
      <c r="BZ313" s="130"/>
      <c r="CA313" s="130"/>
      <c r="CB313" s="130"/>
      <c r="CC313" s="130"/>
      <c r="CD313" s="130"/>
      <c r="CE313" s="130"/>
      <c r="CF313" s="130"/>
      <c r="CG313" s="130"/>
      <c r="CH313" s="130"/>
      <c r="CI313" s="130"/>
      <c r="CJ313" s="130"/>
      <c r="CK313" s="130"/>
      <c r="CL313" s="130"/>
      <c r="CM313" s="130"/>
      <c r="CN313" s="130"/>
      <c r="CO313" s="130"/>
      <c r="CP313" s="130"/>
      <c r="CQ313" s="130"/>
      <c r="CR313" s="130"/>
      <c r="CS313" s="130"/>
      <c r="CT313" s="130"/>
      <c r="CU313" s="130"/>
      <c r="CV313" s="130"/>
      <c r="CW313" s="130"/>
      <c r="CX313" s="130"/>
      <c r="CY313" s="130"/>
      <c r="CZ313" s="130"/>
      <c r="DA313" s="130"/>
      <c r="DB313" s="130"/>
      <c r="DC313" s="130"/>
      <c r="DD313" s="130"/>
      <c r="DE313" s="130"/>
      <c r="DF313" s="130"/>
      <c r="DG313" s="130"/>
      <c r="DH313" s="130"/>
      <c r="DI313" s="130"/>
      <c r="DJ313" s="130"/>
      <c r="DK313" s="130"/>
      <c r="DL313" s="130"/>
      <c r="DM313" s="130"/>
      <c r="DN313" s="130"/>
      <c r="DO313" s="130"/>
      <c r="DP313" s="130"/>
      <c r="DQ313" s="130"/>
      <c r="DR313" s="130"/>
      <c r="DS313" s="130"/>
      <c r="DT313" s="130"/>
      <c r="DU313" s="130"/>
      <c r="DV313" s="130"/>
      <c r="DW313" s="130"/>
      <c r="DX313" s="130"/>
      <c r="DY313" s="130"/>
      <c r="DZ313" s="130"/>
      <c r="EA313" s="130"/>
      <c r="EB313" s="130"/>
    </row>
    <row r="314" spans="3:132" s="95" customFormat="1" ht="15.75" customHeight="1">
      <c r="C314" s="98"/>
      <c r="S314" s="130"/>
      <c r="V314" s="130"/>
      <c r="W314" s="130"/>
      <c r="X314" s="130"/>
      <c r="Y314" s="130"/>
      <c r="Z314" s="130"/>
      <c r="AA314" s="130"/>
      <c r="AB314" s="130"/>
      <c r="AC314" s="130"/>
      <c r="AD314" s="130"/>
      <c r="AE314" s="130"/>
      <c r="AF314" s="130"/>
      <c r="AG314" s="130"/>
      <c r="AH314" s="130"/>
      <c r="AI314" s="130"/>
      <c r="AJ314" s="130"/>
      <c r="AK314" s="130"/>
      <c r="AL314" s="130"/>
      <c r="AM314" s="130"/>
      <c r="AN314" s="130"/>
      <c r="AO314" s="130"/>
      <c r="AP314" s="130"/>
      <c r="AQ314" s="130"/>
      <c r="AR314" s="130"/>
      <c r="AS314" s="130"/>
      <c r="AT314" s="130"/>
      <c r="AU314" s="130"/>
      <c r="AV314" s="130"/>
      <c r="AW314" s="130"/>
      <c r="AX314" s="130"/>
      <c r="AY314" s="130"/>
      <c r="AZ314" s="130"/>
      <c r="BA314" s="130"/>
      <c r="BB314" s="130"/>
      <c r="BC314" s="130"/>
      <c r="BD314" s="130"/>
      <c r="BE314" s="130"/>
      <c r="BF314" s="130"/>
      <c r="BG314" s="130"/>
      <c r="BH314" s="130"/>
      <c r="BI314" s="130"/>
      <c r="BJ314" s="130"/>
      <c r="BK314" s="130"/>
      <c r="BL314" s="130"/>
      <c r="BM314" s="130"/>
      <c r="BN314" s="130"/>
      <c r="BO314" s="130"/>
      <c r="BP314" s="130"/>
      <c r="BQ314" s="130"/>
      <c r="BR314" s="130"/>
      <c r="BS314" s="130"/>
      <c r="BT314" s="130"/>
      <c r="BU314" s="130"/>
      <c r="BV314" s="130"/>
      <c r="BW314" s="130"/>
      <c r="BX314" s="130"/>
      <c r="BY314" s="130"/>
      <c r="BZ314" s="130"/>
      <c r="CA314" s="130"/>
      <c r="CB314" s="130"/>
      <c r="CC314" s="130"/>
      <c r="CD314" s="130"/>
      <c r="CE314" s="130"/>
      <c r="CF314" s="130"/>
      <c r="CG314" s="130"/>
      <c r="CH314" s="130"/>
      <c r="CI314" s="130"/>
      <c r="CJ314" s="130"/>
      <c r="CK314" s="130"/>
      <c r="CL314" s="130"/>
      <c r="CM314" s="130"/>
      <c r="CN314" s="130"/>
      <c r="CO314" s="130"/>
      <c r="CP314" s="130"/>
      <c r="CQ314" s="130"/>
      <c r="CR314" s="130"/>
      <c r="CS314" s="130"/>
      <c r="CT314" s="130"/>
      <c r="CU314" s="130"/>
      <c r="CV314" s="130"/>
      <c r="CW314" s="130"/>
      <c r="CX314" s="130"/>
      <c r="CY314" s="130"/>
      <c r="CZ314" s="130"/>
      <c r="DA314" s="130"/>
      <c r="DB314" s="130"/>
      <c r="DC314" s="130"/>
      <c r="DD314" s="130"/>
      <c r="DE314" s="130"/>
      <c r="DF314" s="130"/>
      <c r="DG314" s="130"/>
      <c r="DH314" s="130"/>
      <c r="DI314" s="130"/>
      <c r="DJ314" s="130"/>
      <c r="DK314" s="130"/>
      <c r="DL314" s="130"/>
      <c r="DM314" s="130"/>
      <c r="DN314" s="130"/>
      <c r="DO314" s="130"/>
      <c r="DP314" s="130"/>
      <c r="DQ314" s="130"/>
      <c r="DR314" s="130"/>
      <c r="DS314" s="130"/>
      <c r="DT314" s="130"/>
      <c r="DU314" s="130"/>
      <c r="DV314" s="130"/>
      <c r="DW314" s="130"/>
      <c r="DX314" s="130"/>
      <c r="DY314" s="130"/>
      <c r="DZ314" s="130"/>
      <c r="EA314" s="130"/>
      <c r="EB314" s="130"/>
    </row>
    <row r="315" spans="3:132" s="95" customFormat="1" ht="15.75" customHeight="1">
      <c r="C315" s="98"/>
      <c r="S315" s="130"/>
      <c r="V315" s="130"/>
      <c r="W315" s="130"/>
      <c r="X315" s="130"/>
      <c r="Y315" s="130"/>
      <c r="Z315" s="130"/>
      <c r="AA315" s="130"/>
      <c r="AB315" s="130"/>
      <c r="AC315" s="130"/>
      <c r="AD315" s="130"/>
      <c r="AE315" s="130"/>
      <c r="AF315" s="130"/>
      <c r="AG315" s="130"/>
      <c r="AH315" s="130"/>
      <c r="AI315" s="130"/>
      <c r="AJ315" s="130"/>
      <c r="AK315" s="130"/>
      <c r="AL315" s="130"/>
      <c r="AM315" s="130"/>
      <c r="AN315" s="130"/>
      <c r="AO315" s="130"/>
      <c r="AP315" s="130"/>
      <c r="AQ315" s="130"/>
      <c r="AR315" s="130"/>
      <c r="AS315" s="130"/>
      <c r="AT315" s="130"/>
      <c r="AU315" s="130"/>
      <c r="AV315" s="130"/>
      <c r="AW315" s="130"/>
      <c r="AX315" s="130"/>
      <c r="AY315" s="130"/>
      <c r="AZ315" s="130"/>
      <c r="BA315" s="130"/>
      <c r="BB315" s="130"/>
      <c r="BC315" s="130"/>
      <c r="BD315" s="130"/>
      <c r="BE315" s="130"/>
      <c r="BF315" s="130"/>
      <c r="BG315" s="130"/>
      <c r="BH315" s="130"/>
      <c r="BI315" s="130"/>
      <c r="BJ315" s="130"/>
      <c r="BK315" s="130"/>
      <c r="BL315" s="130"/>
      <c r="BM315" s="130"/>
      <c r="BN315" s="130"/>
      <c r="BO315" s="130"/>
      <c r="BP315" s="130"/>
      <c r="BQ315" s="130"/>
      <c r="BR315" s="130"/>
      <c r="BS315" s="130"/>
      <c r="BT315" s="130"/>
      <c r="BU315" s="130"/>
      <c r="BV315" s="130"/>
      <c r="BW315" s="130"/>
      <c r="BX315" s="130"/>
      <c r="BY315" s="130"/>
      <c r="BZ315" s="130"/>
      <c r="CA315" s="130"/>
      <c r="CB315" s="130"/>
      <c r="CC315" s="130"/>
      <c r="CD315" s="130"/>
      <c r="CE315" s="130"/>
      <c r="CF315" s="130"/>
      <c r="CG315" s="130"/>
      <c r="CH315" s="130"/>
      <c r="CI315" s="130"/>
      <c r="CJ315" s="130"/>
      <c r="CK315" s="130"/>
      <c r="CL315" s="130"/>
      <c r="CM315" s="130"/>
      <c r="CN315" s="130"/>
      <c r="CO315" s="130"/>
      <c r="CP315" s="130"/>
      <c r="CQ315" s="130"/>
      <c r="CR315" s="130"/>
      <c r="CS315" s="130"/>
      <c r="CT315" s="130"/>
      <c r="CU315" s="130"/>
      <c r="CV315" s="130"/>
      <c r="CW315" s="130"/>
      <c r="CX315" s="130"/>
      <c r="CY315" s="130"/>
      <c r="CZ315" s="130"/>
      <c r="DA315" s="130"/>
      <c r="DB315" s="130"/>
      <c r="DC315" s="130"/>
      <c r="DD315" s="130"/>
      <c r="DE315" s="130"/>
      <c r="DF315" s="130"/>
      <c r="DG315" s="130"/>
      <c r="DH315" s="130"/>
      <c r="DI315" s="130"/>
      <c r="DJ315" s="130"/>
      <c r="DK315" s="130"/>
      <c r="DL315" s="130"/>
      <c r="DM315" s="130"/>
      <c r="DN315" s="130"/>
      <c r="DO315" s="130"/>
      <c r="DP315" s="130"/>
      <c r="DQ315" s="130"/>
      <c r="DR315" s="130"/>
      <c r="DS315" s="130"/>
      <c r="DT315" s="130"/>
      <c r="DU315" s="130"/>
      <c r="DV315" s="130"/>
      <c r="DW315" s="130"/>
      <c r="DX315" s="130"/>
      <c r="DY315" s="130"/>
      <c r="DZ315" s="130"/>
      <c r="EA315" s="130"/>
      <c r="EB315" s="130"/>
    </row>
    <row r="316" spans="3:132" s="95" customFormat="1" ht="15.75" customHeight="1">
      <c r="C316" s="98"/>
      <c r="S316" s="130"/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  <c r="AF316" s="130"/>
      <c r="AG316" s="130"/>
      <c r="AH316" s="130"/>
      <c r="AI316" s="130"/>
      <c r="AJ316" s="130"/>
      <c r="AK316" s="130"/>
      <c r="AL316" s="130"/>
      <c r="AM316" s="130"/>
      <c r="AN316" s="130"/>
      <c r="AO316" s="130"/>
      <c r="AP316" s="130"/>
      <c r="AQ316" s="130"/>
      <c r="AR316" s="130"/>
      <c r="AS316" s="130"/>
      <c r="AT316" s="130"/>
      <c r="AU316" s="130"/>
      <c r="AV316" s="130"/>
      <c r="AW316" s="130"/>
      <c r="AX316" s="130"/>
      <c r="AY316" s="130"/>
      <c r="AZ316" s="130"/>
      <c r="BA316" s="130"/>
      <c r="BB316" s="130"/>
      <c r="BC316" s="130"/>
      <c r="BD316" s="130"/>
      <c r="BE316" s="130"/>
      <c r="BF316" s="130"/>
      <c r="BG316" s="130"/>
      <c r="BH316" s="130"/>
      <c r="BI316" s="130"/>
      <c r="BJ316" s="130"/>
      <c r="BK316" s="130"/>
      <c r="BL316" s="130"/>
      <c r="BM316" s="130"/>
      <c r="BN316" s="130"/>
      <c r="BO316" s="130"/>
      <c r="BP316" s="130"/>
      <c r="BQ316" s="130"/>
      <c r="BR316" s="130"/>
      <c r="BS316" s="130"/>
      <c r="BT316" s="130"/>
      <c r="BU316" s="130"/>
      <c r="BV316" s="130"/>
      <c r="BW316" s="130"/>
      <c r="BX316" s="130"/>
      <c r="BY316" s="130"/>
      <c r="BZ316" s="130"/>
      <c r="CA316" s="130"/>
      <c r="CB316" s="130"/>
      <c r="CC316" s="130"/>
      <c r="CD316" s="130"/>
      <c r="CE316" s="130"/>
      <c r="CF316" s="130"/>
      <c r="CG316" s="130"/>
      <c r="CH316" s="130"/>
      <c r="CI316" s="130"/>
      <c r="CJ316" s="130"/>
      <c r="CK316" s="130"/>
      <c r="CL316" s="130"/>
      <c r="CM316" s="130"/>
      <c r="CN316" s="130"/>
      <c r="CO316" s="130"/>
      <c r="CP316" s="130"/>
      <c r="CQ316" s="130"/>
      <c r="CR316" s="130"/>
      <c r="CS316" s="130"/>
      <c r="CT316" s="130"/>
      <c r="CU316" s="130"/>
      <c r="CV316" s="130"/>
      <c r="CW316" s="130"/>
      <c r="CX316" s="130"/>
      <c r="CY316" s="130"/>
      <c r="CZ316" s="130"/>
      <c r="DA316" s="130"/>
      <c r="DB316" s="130"/>
      <c r="DC316" s="130"/>
      <c r="DD316" s="130"/>
      <c r="DE316" s="130"/>
      <c r="DF316" s="130"/>
      <c r="DG316" s="130"/>
      <c r="DH316" s="130"/>
      <c r="DI316" s="130"/>
      <c r="DJ316" s="130"/>
      <c r="DK316" s="130"/>
      <c r="DL316" s="130"/>
      <c r="DM316" s="130"/>
      <c r="DN316" s="130"/>
      <c r="DO316" s="130"/>
      <c r="DP316" s="130"/>
      <c r="DQ316" s="130"/>
      <c r="DR316" s="130"/>
      <c r="DS316" s="130"/>
      <c r="DT316" s="130"/>
      <c r="DU316" s="130"/>
      <c r="DV316" s="130"/>
      <c r="DW316" s="130"/>
      <c r="DX316" s="130"/>
      <c r="DY316" s="130"/>
      <c r="DZ316" s="130"/>
      <c r="EA316" s="130"/>
      <c r="EB316" s="130"/>
    </row>
    <row r="317" spans="3:132" s="95" customFormat="1" ht="15.75" customHeight="1">
      <c r="C317" s="98"/>
      <c r="S317" s="130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  <c r="AF317" s="130"/>
      <c r="AG317" s="130"/>
      <c r="AH317" s="130"/>
      <c r="AI317" s="130"/>
      <c r="AJ317" s="130"/>
      <c r="AK317" s="130"/>
      <c r="AL317" s="130"/>
      <c r="AM317" s="130"/>
      <c r="AN317" s="130"/>
      <c r="AO317" s="130"/>
      <c r="AP317" s="130"/>
      <c r="AQ317" s="130"/>
      <c r="AR317" s="130"/>
      <c r="AS317" s="130"/>
      <c r="AT317" s="130"/>
      <c r="AU317" s="130"/>
      <c r="AV317" s="130"/>
      <c r="AW317" s="130"/>
      <c r="AX317" s="130"/>
      <c r="AY317" s="130"/>
      <c r="AZ317" s="130"/>
      <c r="BA317" s="130"/>
      <c r="BB317" s="130"/>
      <c r="BC317" s="130"/>
      <c r="BD317" s="130"/>
      <c r="BE317" s="130"/>
      <c r="BF317" s="130"/>
      <c r="BG317" s="130"/>
      <c r="BH317" s="130"/>
      <c r="BI317" s="130"/>
      <c r="BJ317" s="130"/>
      <c r="BK317" s="130"/>
      <c r="BL317" s="130"/>
      <c r="BM317" s="130"/>
      <c r="BN317" s="130"/>
      <c r="BO317" s="130"/>
      <c r="BP317" s="130"/>
      <c r="BQ317" s="130"/>
      <c r="BR317" s="130"/>
      <c r="BS317" s="130"/>
      <c r="BT317" s="130"/>
      <c r="BU317" s="130"/>
      <c r="BV317" s="130"/>
      <c r="BW317" s="130"/>
      <c r="BX317" s="130"/>
      <c r="BY317" s="130"/>
      <c r="BZ317" s="130"/>
      <c r="CA317" s="130"/>
      <c r="CB317" s="130"/>
      <c r="CC317" s="130"/>
      <c r="CD317" s="130"/>
      <c r="CE317" s="130"/>
      <c r="CF317" s="130"/>
      <c r="CG317" s="130"/>
      <c r="CH317" s="130"/>
      <c r="CI317" s="130"/>
      <c r="CJ317" s="130"/>
      <c r="CK317" s="130"/>
      <c r="CL317" s="130"/>
      <c r="CM317" s="130"/>
      <c r="CN317" s="130"/>
      <c r="CO317" s="130"/>
      <c r="CP317" s="130"/>
      <c r="CQ317" s="130"/>
      <c r="CR317" s="130"/>
      <c r="CS317" s="130"/>
      <c r="CT317" s="130"/>
      <c r="CU317" s="130"/>
      <c r="CV317" s="130"/>
      <c r="CW317" s="130"/>
      <c r="CX317" s="130"/>
      <c r="CY317" s="130"/>
      <c r="CZ317" s="130"/>
      <c r="DA317" s="130"/>
      <c r="DB317" s="130"/>
      <c r="DC317" s="130"/>
      <c r="DD317" s="130"/>
      <c r="DE317" s="130"/>
      <c r="DF317" s="130"/>
      <c r="DG317" s="130"/>
      <c r="DH317" s="130"/>
      <c r="DI317" s="130"/>
      <c r="DJ317" s="130"/>
      <c r="DK317" s="130"/>
      <c r="DL317" s="130"/>
      <c r="DM317" s="130"/>
      <c r="DN317" s="130"/>
      <c r="DO317" s="130"/>
      <c r="DP317" s="130"/>
      <c r="DQ317" s="130"/>
      <c r="DR317" s="130"/>
      <c r="DS317" s="130"/>
      <c r="DT317" s="130"/>
      <c r="DU317" s="130"/>
      <c r="DV317" s="130"/>
      <c r="DW317" s="130"/>
      <c r="DX317" s="130"/>
      <c r="DY317" s="130"/>
      <c r="DZ317" s="130"/>
      <c r="EA317" s="130"/>
      <c r="EB317" s="130"/>
    </row>
    <row r="318" spans="3:132" s="95" customFormat="1" ht="15.75" customHeight="1">
      <c r="C318" s="98"/>
      <c r="S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  <c r="AF318" s="130"/>
      <c r="AG318" s="130"/>
      <c r="AH318" s="130"/>
      <c r="AI318" s="130"/>
      <c r="AJ318" s="130"/>
      <c r="AK318" s="130"/>
      <c r="AL318" s="130"/>
      <c r="AM318" s="130"/>
      <c r="AN318" s="130"/>
      <c r="AO318" s="130"/>
      <c r="AP318" s="130"/>
      <c r="AQ318" s="130"/>
      <c r="AR318" s="130"/>
      <c r="AS318" s="130"/>
      <c r="AT318" s="130"/>
      <c r="AU318" s="130"/>
      <c r="AV318" s="130"/>
      <c r="AW318" s="130"/>
      <c r="AX318" s="130"/>
      <c r="AY318" s="130"/>
      <c r="AZ318" s="130"/>
      <c r="BA318" s="130"/>
      <c r="BB318" s="130"/>
      <c r="BC318" s="130"/>
      <c r="BD318" s="130"/>
      <c r="BE318" s="130"/>
      <c r="BF318" s="130"/>
      <c r="BG318" s="130"/>
      <c r="BH318" s="130"/>
      <c r="BI318" s="130"/>
      <c r="BJ318" s="130"/>
      <c r="BK318" s="130"/>
      <c r="BL318" s="130"/>
      <c r="BM318" s="130"/>
      <c r="BN318" s="130"/>
      <c r="BO318" s="130"/>
      <c r="BP318" s="130"/>
      <c r="BQ318" s="130"/>
      <c r="BR318" s="130"/>
      <c r="BS318" s="130"/>
      <c r="BT318" s="130"/>
      <c r="BU318" s="130"/>
      <c r="BV318" s="130"/>
      <c r="BW318" s="130"/>
      <c r="BX318" s="130"/>
      <c r="BY318" s="130"/>
      <c r="BZ318" s="130"/>
      <c r="CA318" s="130"/>
      <c r="CB318" s="130"/>
      <c r="CC318" s="130"/>
      <c r="CD318" s="130"/>
      <c r="CE318" s="130"/>
      <c r="CF318" s="130"/>
      <c r="CG318" s="130"/>
      <c r="CH318" s="130"/>
      <c r="CI318" s="130"/>
      <c r="CJ318" s="130"/>
      <c r="CK318" s="130"/>
      <c r="CL318" s="130"/>
      <c r="CM318" s="130"/>
      <c r="CN318" s="130"/>
      <c r="CO318" s="130"/>
      <c r="CP318" s="130"/>
      <c r="CQ318" s="130"/>
      <c r="CR318" s="130"/>
      <c r="CS318" s="130"/>
      <c r="CT318" s="130"/>
      <c r="CU318" s="130"/>
      <c r="CV318" s="130"/>
      <c r="CW318" s="130"/>
      <c r="CX318" s="130"/>
      <c r="CY318" s="130"/>
      <c r="CZ318" s="130"/>
      <c r="DA318" s="130"/>
      <c r="DB318" s="130"/>
      <c r="DC318" s="130"/>
      <c r="DD318" s="130"/>
      <c r="DE318" s="130"/>
      <c r="DF318" s="130"/>
      <c r="DG318" s="130"/>
      <c r="DH318" s="130"/>
      <c r="DI318" s="130"/>
      <c r="DJ318" s="130"/>
      <c r="DK318" s="130"/>
      <c r="DL318" s="130"/>
      <c r="DM318" s="130"/>
      <c r="DN318" s="130"/>
      <c r="DO318" s="130"/>
      <c r="DP318" s="130"/>
      <c r="DQ318" s="130"/>
      <c r="DR318" s="130"/>
      <c r="DS318" s="130"/>
      <c r="DT318" s="130"/>
      <c r="DU318" s="130"/>
      <c r="DV318" s="130"/>
      <c r="DW318" s="130"/>
      <c r="DX318" s="130"/>
      <c r="DY318" s="130"/>
      <c r="DZ318" s="130"/>
      <c r="EA318" s="130"/>
      <c r="EB318" s="130"/>
    </row>
    <row r="319" spans="3:132" s="95" customFormat="1" ht="15.75" customHeight="1">
      <c r="C319" s="98"/>
      <c r="S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  <c r="AF319" s="130"/>
      <c r="AG319" s="130"/>
      <c r="AH319" s="130"/>
      <c r="AI319" s="130"/>
      <c r="AJ319" s="130"/>
      <c r="AK319" s="130"/>
      <c r="AL319" s="130"/>
      <c r="AM319" s="130"/>
      <c r="AN319" s="130"/>
      <c r="AO319" s="130"/>
      <c r="AP319" s="130"/>
      <c r="AQ319" s="130"/>
      <c r="AR319" s="130"/>
      <c r="AS319" s="130"/>
      <c r="AT319" s="130"/>
      <c r="AU319" s="130"/>
      <c r="AV319" s="130"/>
      <c r="AW319" s="130"/>
      <c r="AX319" s="130"/>
      <c r="AY319" s="130"/>
      <c r="AZ319" s="130"/>
      <c r="BA319" s="130"/>
      <c r="BB319" s="130"/>
      <c r="BC319" s="130"/>
      <c r="BD319" s="130"/>
      <c r="BE319" s="130"/>
      <c r="BF319" s="130"/>
      <c r="BG319" s="130"/>
      <c r="BH319" s="130"/>
      <c r="BI319" s="130"/>
      <c r="BJ319" s="130"/>
      <c r="BK319" s="130"/>
      <c r="BL319" s="130"/>
      <c r="BM319" s="130"/>
      <c r="BN319" s="130"/>
      <c r="BO319" s="130"/>
      <c r="BP319" s="130"/>
      <c r="BQ319" s="130"/>
      <c r="BR319" s="130"/>
      <c r="BS319" s="130"/>
      <c r="BT319" s="130"/>
      <c r="BU319" s="130"/>
      <c r="BV319" s="130"/>
      <c r="BW319" s="130"/>
      <c r="BX319" s="130"/>
      <c r="BY319" s="130"/>
      <c r="BZ319" s="130"/>
      <c r="CA319" s="130"/>
      <c r="CB319" s="130"/>
      <c r="CC319" s="130"/>
      <c r="CD319" s="130"/>
      <c r="CE319" s="130"/>
      <c r="CF319" s="130"/>
      <c r="CG319" s="130"/>
      <c r="CH319" s="130"/>
      <c r="CI319" s="130"/>
      <c r="CJ319" s="130"/>
      <c r="CK319" s="130"/>
      <c r="CL319" s="130"/>
      <c r="CM319" s="130"/>
      <c r="CN319" s="130"/>
      <c r="CO319" s="130"/>
      <c r="CP319" s="130"/>
      <c r="CQ319" s="130"/>
      <c r="CR319" s="130"/>
      <c r="CS319" s="130"/>
      <c r="CT319" s="130"/>
      <c r="CU319" s="130"/>
      <c r="CV319" s="130"/>
      <c r="CW319" s="130"/>
      <c r="CX319" s="130"/>
      <c r="CY319" s="130"/>
      <c r="CZ319" s="130"/>
      <c r="DA319" s="130"/>
      <c r="DB319" s="130"/>
      <c r="DC319" s="130"/>
      <c r="DD319" s="130"/>
      <c r="DE319" s="130"/>
      <c r="DF319" s="130"/>
      <c r="DG319" s="130"/>
      <c r="DH319" s="130"/>
      <c r="DI319" s="130"/>
      <c r="DJ319" s="130"/>
      <c r="DK319" s="130"/>
      <c r="DL319" s="130"/>
      <c r="DM319" s="130"/>
      <c r="DN319" s="130"/>
      <c r="DO319" s="130"/>
      <c r="DP319" s="130"/>
      <c r="DQ319" s="130"/>
      <c r="DR319" s="130"/>
      <c r="DS319" s="130"/>
      <c r="DT319" s="130"/>
      <c r="DU319" s="130"/>
      <c r="DV319" s="130"/>
      <c r="DW319" s="130"/>
      <c r="DX319" s="130"/>
      <c r="DY319" s="130"/>
      <c r="DZ319" s="130"/>
      <c r="EA319" s="130"/>
      <c r="EB319" s="130"/>
    </row>
    <row r="320" spans="3:132" s="95" customFormat="1" ht="15.75" customHeight="1">
      <c r="C320" s="98"/>
      <c r="S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  <c r="AF320" s="130"/>
      <c r="AG320" s="130"/>
      <c r="AH320" s="130"/>
      <c r="AI320" s="130"/>
      <c r="AJ320" s="130"/>
      <c r="AK320" s="130"/>
      <c r="AL320" s="130"/>
      <c r="AM320" s="130"/>
      <c r="AN320" s="130"/>
      <c r="AO320" s="130"/>
      <c r="AP320" s="130"/>
      <c r="AQ320" s="130"/>
      <c r="AR320" s="130"/>
      <c r="AS320" s="130"/>
      <c r="AT320" s="130"/>
      <c r="AU320" s="130"/>
      <c r="AV320" s="130"/>
      <c r="AW320" s="130"/>
      <c r="AX320" s="130"/>
      <c r="AY320" s="130"/>
      <c r="AZ320" s="130"/>
      <c r="BA320" s="130"/>
      <c r="BB320" s="130"/>
      <c r="BC320" s="130"/>
      <c r="BD320" s="130"/>
      <c r="BE320" s="130"/>
      <c r="BF320" s="130"/>
      <c r="BG320" s="130"/>
      <c r="BH320" s="130"/>
      <c r="BI320" s="130"/>
      <c r="BJ320" s="130"/>
      <c r="BK320" s="130"/>
      <c r="BL320" s="130"/>
      <c r="BM320" s="130"/>
      <c r="BN320" s="130"/>
      <c r="BO320" s="130"/>
      <c r="BP320" s="130"/>
      <c r="BQ320" s="130"/>
      <c r="BR320" s="130"/>
      <c r="BS320" s="130"/>
      <c r="BT320" s="130"/>
      <c r="BU320" s="130"/>
      <c r="BV320" s="130"/>
      <c r="BW320" s="130"/>
      <c r="BX320" s="130"/>
      <c r="BY320" s="130"/>
      <c r="BZ320" s="130"/>
      <c r="CA320" s="130"/>
      <c r="CB320" s="130"/>
      <c r="CC320" s="130"/>
      <c r="CD320" s="130"/>
      <c r="CE320" s="130"/>
      <c r="CF320" s="130"/>
      <c r="CG320" s="130"/>
      <c r="CH320" s="130"/>
      <c r="CI320" s="130"/>
      <c r="CJ320" s="130"/>
      <c r="CK320" s="130"/>
      <c r="CL320" s="130"/>
      <c r="CM320" s="130"/>
      <c r="CN320" s="130"/>
      <c r="CO320" s="130"/>
      <c r="CP320" s="130"/>
      <c r="CQ320" s="130"/>
      <c r="CR320" s="130"/>
      <c r="CS320" s="130"/>
      <c r="CT320" s="130"/>
      <c r="CU320" s="130"/>
      <c r="CV320" s="130"/>
      <c r="CW320" s="130"/>
      <c r="CX320" s="130"/>
      <c r="CY320" s="130"/>
      <c r="CZ320" s="130"/>
      <c r="DA320" s="130"/>
      <c r="DB320" s="130"/>
      <c r="DC320" s="130"/>
      <c r="DD320" s="130"/>
      <c r="DE320" s="130"/>
      <c r="DF320" s="130"/>
      <c r="DG320" s="130"/>
      <c r="DH320" s="130"/>
      <c r="DI320" s="130"/>
      <c r="DJ320" s="130"/>
      <c r="DK320" s="130"/>
      <c r="DL320" s="130"/>
      <c r="DM320" s="130"/>
      <c r="DN320" s="130"/>
      <c r="DO320" s="130"/>
      <c r="DP320" s="130"/>
      <c r="DQ320" s="130"/>
      <c r="DR320" s="130"/>
      <c r="DS320" s="130"/>
      <c r="DT320" s="130"/>
      <c r="DU320" s="130"/>
      <c r="DV320" s="130"/>
      <c r="DW320" s="130"/>
      <c r="DX320" s="130"/>
      <c r="DY320" s="130"/>
      <c r="DZ320" s="130"/>
      <c r="EA320" s="130"/>
      <c r="EB320" s="130"/>
    </row>
    <row r="321" spans="3:132" s="95" customFormat="1" ht="15.75" customHeight="1">
      <c r="C321" s="98"/>
      <c r="S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  <c r="AF321" s="130"/>
      <c r="AG321" s="130"/>
      <c r="AH321" s="130"/>
      <c r="AI321" s="130"/>
      <c r="AJ321" s="130"/>
      <c r="AK321" s="130"/>
      <c r="AL321" s="130"/>
      <c r="AM321" s="130"/>
      <c r="AN321" s="130"/>
      <c r="AO321" s="130"/>
      <c r="AP321" s="130"/>
      <c r="AQ321" s="130"/>
      <c r="AR321" s="130"/>
      <c r="AS321" s="130"/>
      <c r="AT321" s="130"/>
      <c r="AU321" s="130"/>
      <c r="AV321" s="130"/>
      <c r="AW321" s="130"/>
      <c r="AX321" s="130"/>
      <c r="AY321" s="130"/>
      <c r="AZ321" s="130"/>
      <c r="BA321" s="130"/>
      <c r="BB321" s="130"/>
      <c r="BC321" s="130"/>
      <c r="BD321" s="130"/>
      <c r="BE321" s="130"/>
      <c r="BF321" s="130"/>
      <c r="BG321" s="130"/>
      <c r="BH321" s="130"/>
      <c r="BI321" s="130"/>
      <c r="BJ321" s="130"/>
      <c r="BK321" s="130"/>
      <c r="BL321" s="130"/>
      <c r="BM321" s="130"/>
      <c r="BN321" s="130"/>
      <c r="BO321" s="130"/>
      <c r="BP321" s="130"/>
      <c r="BQ321" s="130"/>
      <c r="BR321" s="130"/>
      <c r="BS321" s="130"/>
      <c r="BT321" s="130"/>
      <c r="BU321" s="130"/>
      <c r="BV321" s="130"/>
      <c r="BW321" s="130"/>
      <c r="BX321" s="130"/>
      <c r="BY321" s="130"/>
      <c r="BZ321" s="130"/>
      <c r="CA321" s="130"/>
      <c r="CB321" s="130"/>
      <c r="CC321" s="130"/>
      <c r="CD321" s="130"/>
      <c r="CE321" s="130"/>
      <c r="CF321" s="130"/>
      <c r="CG321" s="130"/>
      <c r="CH321" s="130"/>
      <c r="CI321" s="130"/>
      <c r="CJ321" s="130"/>
      <c r="CK321" s="130"/>
      <c r="CL321" s="130"/>
      <c r="CM321" s="130"/>
      <c r="CN321" s="130"/>
      <c r="CO321" s="130"/>
      <c r="CP321" s="130"/>
      <c r="CQ321" s="130"/>
      <c r="CR321" s="130"/>
      <c r="CS321" s="130"/>
      <c r="CT321" s="130"/>
      <c r="CU321" s="130"/>
      <c r="CV321" s="130"/>
      <c r="CW321" s="130"/>
      <c r="CX321" s="130"/>
      <c r="CY321" s="130"/>
      <c r="CZ321" s="130"/>
      <c r="DA321" s="130"/>
      <c r="DB321" s="130"/>
      <c r="DC321" s="130"/>
      <c r="DD321" s="130"/>
      <c r="DE321" s="130"/>
      <c r="DF321" s="130"/>
      <c r="DG321" s="130"/>
      <c r="DH321" s="130"/>
      <c r="DI321" s="130"/>
      <c r="DJ321" s="130"/>
      <c r="DK321" s="130"/>
      <c r="DL321" s="130"/>
      <c r="DM321" s="130"/>
      <c r="DN321" s="130"/>
      <c r="DO321" s="130"/>
      <c r="DP321" s="130"/>
      <c r="DQ321" s="130"/>
      <c r="DR321" s="130"/>
      <c r="DS321" s="130"/>
      <c r="DT321" s="130"/>
      <c r="DU321" s="130"/>
      <c r="DV321" s="130"/>
      <c r="DW321" s="130"/>
      <c r="DX321" s="130"/>
      <c r="DY321" s="130"/>
      <c r="DZ321" s="130"/>
      <c r="EA321" s="130"/>
      <c r="EB321" s="130"/>
    </row>
    <row r="322" spans="3:132" s="95" customFormat="1" ht="15.75" customHeight="1">
      <c r="C322" s="98"/>
      <c r="S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  <c r="AF322" s="130"/>
      <c r="AG322" s="130"/>
      <c r="AH322" s="130"/>
      <c r="AI322" s="130"/>
      <c r="AJ322" s="130"/>
      <c r="AK322" s="130"/>
      <c r="AL322" s="130"/>
      <c r="AM322" s="130"/>
      <c r="AN322" s="130"/>
      <c r="AO322" s="130"/>
      <c r="AP322" s="130"/>
      <c r="AQ322" s="130"/>
      <c r="AR322" s="130"/>
      <c r="AS322" s="130"/>
      <c r="AT322" s="130"/>
      <c r="AU322" s="130"/>
      <c r="AV322" s="130"/>
      <c r="AW322" s="130"/>
      <c r="AX322" s="130"/>
      <c r="AY322" s="130"/>
      <c r="AZ322" s="130"/>
      <c r="BA322" s="130"/>
      <c r="BB322" s="130"/>
      <c r="BC322" s="130"/>
      <c r="BD322" s="130"/>
      <c r="BE322" s="130"/>
      <c r="BF322" s="130"/>
      <c r="BG322" s="130"/>
      <c r="BH322" s="130"/>
      <c r="BI322" s="130"/>
      <c r="BJ322" s="130"/>
      <c r="BK322" s="130"/>
      <c r="BL322" s="130"/>
      <c r="BM322" s="130"/>
      <c r="BN322" s="130"/>
      <c r="BO322" s="130"/>
      <c r="BP322" s="130"/>
      <c r="BQ322" s="130"/>
      <c r="BR322" s="130"/>
      <c r="BS322" s="130"/>
      <c r="BT322" s="130"/>
      <c r="BU322" s="130"/>
      <c r="BV322" s="130"/>
      <c r="BW322" s="130"/>
      <c r="BX322" s="130"/>
      <c r="BY322" s="130"/>
      <c r="BZ322" s="130"/>
      <c r="CA322" s="130"/>
      <c r="CB322" s="130"/>
      <c r="CC322" s="130"/>
      <c r="CD322" s="130"/>
      <c r="CE322" s="130"/>
      <c r="CF322" s="130"/>
      <c r="CG322" s="130"/>
      <c r="CH322" s="130"/>
      <c r="CI322" s="130"/>
      <c r="CJ322" s="130"/>
      <c r="CK322" s="130"/>
      <c r="CL322" s="130"/>
      <c r="CM322" s="130"/>
      <c r="CN322" s="130"/>
      <c r="CO322" s="130"/>
      <c r="CP322" s="130"/>
      <c r="CQ322" s="130"/>
      <c r="CR322" s="130"/>
      <c r="CS322" s="130"/>
      <c r="CT322" s="130"/>
      <c r="CU322" s="130"/>
      <c r="CV322" s="130"/>
      <c r="CW322" s="130"/>
      <c r="CX322" s="130"/>
      <c r="CY322" s="130"/>
      <c r="CZ322" s="130"/>
      <c r="DA322" s="130"/>
      <c r="DB322" s="130"/>
      <c r="DC322" s="130"/>
      <c r="DD322" s="130"/>
      <c r="DE322" s="130"/>
      <c r="DF322" s="130"/>
      <c r="DG322" s="130"/>
      <c r="DH322" s="130"/>
      <c r="DI322" s="130"/>
      <c r="DJ322" s="130"/>
      <c r="DK322" s="130"/>
      <c r="DL322" s="130"/>
      <c r="DM322" s="130"/>
      <c r="DN322" s="130"/>
      <c r="DO322" s="130"/>
      <c r="DP322" s="130"/>
      <c r="DQ322" s="130"/>
      <c r="DR322" s="130"/>
      <c r="DS322" s="130"/>
      <c r="DT322" s="130"/>
      <c r="DU322" s="130"/>
      <c r="DV322" s="130"/>
      <c r="DW322" s="130"/>
      <c r="DX322" s="130"/>
      <c r="DY322" s="130"/>
      <c r="DZ322" s="130"/>
      <c r="EA322" s="130"/>
      <c r="EB322" s="130"/>
    </row>
    <row r="323" spans="3:132" s="95" customFormat="1" ht="15.75" customHeight="1">
      <c r="C323" s="98"/>
      <c r="S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  <c r="AF323" s="130"/>
      <c r="AG323" s="130"/>
      <c r="AH323" s="130"/>
      <c r="AI323" s="130"/>
      <c r="AJ323" s="130"/>
      <c r="AK323" s="130"/>
      <c r="AL323" s="130"/>
      <c r="AM323" s="130"/>
      <c r="AN323" s="130"/>
      <c r="AO323" s="130"/>
      <c r="AP323" s="130"/>
      <c r="AQ323" s="130"/>
      <c r="AR323" s="130"/>
      <c r="AS323" s="130"/>
      <c r="AT323" s="130"/>
      <c r="AU323" s="130"/>
      <c r="AV323" s="130"/>
      <c r="AW323" s="130"/>
      <c r="AX323" s="130"/>
      <c r="AY323" s="130"/>
      <c r="AZ323" s="130"/>
      <c r="BA323" s="130"/>
      <c r="BB323" s="130"/>
      <c r="BC323" s="130"/>
      <c r="BD323" s="130"/>
      <c r="BE323" s="130"/>
      <c r="BF323" s="130"/>
      <c r="BG323" s="130"/>
      <c r="BH323" s="130"/>
      <c r="BI323" s="130"/>
      <c r="BJ323" s="130"/>
      <c r="BK323" s="130"/>
      <c r="BL323" s="130"/>
      <c r="BM323" s="130"/>
      <c r="BN323" s="130"/>
      <c r="BO323" s="130"/>
      <c r="BP323" s="130"/>
      <c r="BQ323" s="130"/>
      <c r="BR323" s="130"/>
      <c r="BS323" s="130"/>
      <c r="BT323" s="130"/>
      <c r="BU323" s="130"/>
      <c r="BV323" s="130"/>
      <c r="BW323" s="130"/>
      <c r="BX323" s="130"/>
      <c r="BY323" s="130"/>
      <c r="BZ323" s="130"/>
      <c r="CA323" s="130"/>
      <c r="CB323" s="130"/>
      <c r="CC323" s="130"/>
      <c r="CD323" s="130"/>
      <c r="CE323" s="130"/>
      <c r="CF323" s="130"/>
      <c r="CG323" s="130"/>
      <c r="CH323" s="130"/>
      <c r="CI323" s="130"/>
      <c r="CJ323" s="130"/>
      <c r="CK323" s="130"/>
      <c r="CL323" s="130"/>
      <c r="CM323" s="130"/>
      <c r="CN323" s="130"/>
      <c r="CO323" s="130"/>
      <c r="CP323" s="130"/>
      <c r="CQ323" s="130"/>
      <c r="CR323" s="130"/>
      <c r="CS323" s="130"/>
      <c r="CT323" s="130"/>
      <c r="CU323" s="130"/>
      <c r="CV323" s="130"/>
      <c r="CW323" s="130"/>
      <c r="CX323" s="130"/>
      <c r="CY323" s="130"/>
      <c r="CZ323" s="130"/>
      <c r="DA323" s="130"/>
      <c r="DB323" s="130"/>
      <c r="DC323" s="130"/>
      <c r="DD323" s="130"/>
      <c r="DE323" s="130"/>
      <c r="DF323" s="130"/>
      <c r="DG323" s="130"/>
      <c r="DH323" s="130"/>
      <c r="DI323" s="130"/>
      <c r="DJ323" s="130"/>
      <c r="DK323" s="130"/>
      <c r="DL323" s="130"/>
      <c r="DM323" s="130"/>
      <c r="DN323" s="130"/>
      <c r="DO323" s="130"/>
      <c r="DP323" s="130"/>
      <c r="DQ323" s="130"/>
      <c r="DR323" s="130"/>
      <c r="DS323" s="130"/>
      <c r="DT323" s="130"/>
      <c r="DU323" s="130"/>
      <c r="DV323" s="130"/>
      <c r="DW323" s="130"/>
      <c r="DX323" s="130"/>
      <c r="DY323" s="130"/>
      <c r="DZ323" s="130"/>
      <c r="EA323" s="130"/>
      <c r="EB323" s="130"/>
    </row>
    <row r="324" spans="3:132" s="95" customFormat="1" ht="15.75" customHeight="1">
      <c r="C324" s="98"/>
      <c r="S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  <c r="AF324" s="130"/>
      <c r="AG324" s="130"/>
      <c r="AH324" s="130"/>
      <c r="AI324" s="130"/>
      <c r="AJ324" s="130"/>
      <c r="AK324" s="130"/>
      <c r="AL324" s="130"/>
      <c r="AM324" s="130"/>
      <c r="AN324" s="130"/>
      <c r="AO324" s="130"/>
      <c r="AP324" s="130"/>
      <c r="AQ324" s="130"/>
      <c r="AR324" s="130"/>
      <c r="AS324" s="130"/>
      <c r="AT324" s="130"/>
      <c r="AU324" s="130"/>
      <c r="AV324" s="130"/>
      <c r="AW324" s="130"/>
      <c r="AX324" s="130"/>
      <c r="AY324" s="130"/>
      <c r="AZ324" s="130"/>
      <c r="BA324" s="130"/>
      <c r="BB324" s="130"/>
      <c r="BC324" s="130"/>
      <c r="BD324" s="130"/>
      <c r="BE324" s="130"/>
      <c r="BF324" s="130"/>
      <c r="BG324" s="130"/>
      <c r="BH324" s="130"/>
      <c r="BI324" s="130"/>
      <c r="BJ324" s="130"/>
      <c r="BK324" s="130"/>
      <c r="BL324" s="130"/>
      <c r="BM324" s="130"/>
      <c r="BN324" s="130"/>
      <c r="BO324" s="130"/>
      <c r="BP324" s="130"/>
      <c r="BQ324" s="130"/>
      <c r="BR324" s="130"/>
      <c r="BS324" s="130"/>
      <c r="BT324" s="130"/>
      <c r="BU324" s="130"/>
      <c r="BV324" s="130"/>
      <c r="BW324" s="130"/>
      <c r="BX324" s="130"/>
      <c r="BY324" s="130"/>
      <c r="BZ324" s="130"/>
      <c r="CA324" s="130"/>
      <c r="CB324" s="130"/>
      <c r="CC324" s="130"/>
      <c r="CD324" s="130"/>
      <c r="CE324" s="130"/>
      <c r="CF324" s="130"/>
      <c r="CG324" s="130"/>
      <c r="CH324" s="130"/>
      <c r="CI324" s="130"/>
      <c r="CJ324" s="130"/>
      <c r="CK324" s="130"/>
      <c r="CL324" s="130"/>
      <c r="CM324" s="130"/>
      <c r="CN324" s="130"/>
      <c r="CO324" s="130"/>
      <c r="CP324" s="130"/>
      <c r="CQ324" s="130"/>
      <c r="CR324" s="130"/>
      <c r="CS324" s="130"/>
      <c r="CT324" s="130"/>
      <c r="CU324" s="130"/>
      <c r="CV324" s="130"/>
      <c r="CW324" s="130"/>
      <c r="CX324" s="130"/>
      <c r="CY324" s="130"/>
      <c r="CZ324" s="130"/>
      <c r="DA324" s="130"/>
      <c r="DB324" s="130"/>
      <c r="DC324" s="130"/>
      <c r="DD324" s="130"/>
      <c r="DE324" s="130"/>
      <c r="DF324" s="130"/>
      <c r="DG324" s="130"/>
      <c r="DH324" s="130"/>
      <c r="DI324" s="130"/>
      <c r="DJ324" s="130"/>
      <c r="DK324" s="130"/>
      <c r="DL324" s="130"/>
      <c r="DM324" s="130"/>
      <c r="DN324" s="130"/>
      <c r="DO324" s="130"/>
      <c r="DP324" s="130"/>
      <c r="DQ324" s="130"/>
      <c r="DR324" s="130"/>
      <c r="DS324" s="130"/>
      <c r="DT324" s="130"/>
      <c r="DU324" s="130"/>
      <c r="DV324" s="130"/>
      <c r="DW324" s="130"/>
      <c r="DX324" s="130"/>
      <c r="DY324" s="130"/>
      <c r="DZ324" s="130"/>
      <c r="EA324" s="130"/>
      <c r="EB324" s="130"/>
    </row>
    <row r="325" spans="3:132" s="95" customFormat="1" ht="15.75" customHeight="1">
      <c r="C325" s="98"/>
      <c r="S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  <c r="AF325" s="130"/>
      <c r="AG325" s="130"/>
      <c r="AH325" s="130"/>
      <c r="AI325" s="130"/>
      <c r="AJ325" s="130"/>
      <c r="AK325" s="130"/>
      <c r="AL325" s="130"/>
      <c r="AM325" s="130"/>
      <c r="AN325" s="130"/>
      <c r="AO325" s="130"/>
      <c r="AP325" s="130"/>
      <c r="AQ325" s="130"/>
      <c r="AR325" s="130"/>
      <c r="AS325" s="130"/>
      <c r="AT325" s="130"/>
      <c r="AU325" s="130"/>
      <c r="AV325" s="130"/>
      <c r="AW325" s="130"/>
      <c r="AX325" s="130"/>
      <c r="AY325" s="130"/>
      <c r="AZ325" s="130"/>
      <c r="BA325" s="130"/>
      <c r="BB325" s="130"/>
      <c r="BC325" s="130"/>
      <c r="BD325" s="130"/>
      <c r="BE325" s="130"/>
      <c r="BF325" s="130"/>
      <c r="BG325" s="130"/>
      <c r="BH325" s="130"/>
      <c r="BI325" s="130"/>
      <c r="BJ325" s="130"/>
      <c r="BK325" s="130"/>
      <c r="BL325" s="130"/>
      <c r="BM325" s="130"/>
      <c r="BN325" s="130"/>
      <c r="BO325" s="130"/>
      <c r="BP325" s="130"/>
      <c r="BQ325" s="130"/>
      <c r="BR325" s="130"/>
      <c r="BS325" s="130"/>
      <c r="BT325" s="130"/>
      <c r="BU325" s="130"/>
      <c r="BV325" s="130"/>
      <c r="BW325" s="130"/>
      <c r="BX325" s="130"/>
      <c r="BY325" s="130"/>
      <c r="BZ325" s="130"/>
      <c r="CA325" s="130"/>
      <c r="CB325" s="130"/>
      <c r="CC325" s="130"/>
      <c r="CD325" s="130"/>
      <c r="CE325" s="130"/>
      <c r="CF325" s="130"/>
      <c r="CG325" s="130"/>
      <c r="CH325" s="130"/>
      <c r="CI325" s="130"/>
      <c r="CJ325" s="130"/>
      <c r="CK325" s="130"/>
      <c r="CL325" s="130"/>
      <c r="CM325" s="130"/>
      <c r="CN325" s="130"/>
      <c r="CO325" s="130"/>
      <c r="CP325" s="130"/>
      <c r="CQ325" s="130"/>
      <c r="CR325" s="130"/>
      <c r="CS325" s="130"/>
      <c r="CT325" s="130"/>
      <c r="CU325" s="130"/>
      <c r="CV325" s="130"/>
      <c r="CW325" s="130"/>
      <c r="CX325" s="130"/>
      <c r="CY325" s="130"/>
      <c r="CZ325" s="130"/>
      <c r="DA325" s="130"/>
      <c r="DB325" s="130"/>
      <c r="DC325" s="130"/>
      <c r="DD325" s="130"/>
      <c r="DE325" s="130"/>
      <c r="DF325" s="130"/>
      <c r="DG325" s="130"/>
      <c r="DH325" s="130"/>
      <c r="DI325" s="130"/>
      <c r="DJ325" s="130"/>
      <c r="DK325" s="130"/>
      <c r="DL325" s="130"/>
      <c r="DM325" s="130"/>
      <c r="DN325" s="130"/>
      <c r="DO325" s="130"/>
      <c r="DP325" s="130"/>
      <c r="DQ325" s="130"/>
      <c r="DR325" s="130"/>
      <c r="DS325" s="130"/>
      <c r="DT325" s="130"/>
      <c r="DU325" s="130"/>
      <c r="DV325" s="130"/>
      <c r="DW325" s="130"/>
      <c r="DX325" s="130"/>
      <c r="DY325" s="130"/>
      <c r="DZ325" s="130"/>
      <c r="EA325" s="130"/>
      <c r="EB325" s="130"/>
    </row>
    <row r="326" spans="3:132" s="95" customFormat="1" ht="15.75" customHeight="1">
      <c r="C326" s="98"/>
      <c r="S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  <c r="AF326" s="130"/>
      <c r="AG326" s="130"/>
      <c r="AH326" s="130"/>
      <c r="AI326" s="130"/>
      <c r="AJ326" s="130"/>
      <c r="AK326" s="130"/>
      <c r="AL326" s="130"/>
      <c r="AM326" s="130"/>
      <c r="AN326" s="130"/>
      <c r="AO326" s="130"/>
      <c r="AP326" s="130"/>
      <c r="AQ326" s="130"/>
      <c r="AR326" s="130"/>
      <c r="AS326" s="130"/>
      <c r="AT326" s="130"/>
      <c r="AU326" s="130"/>
      <c r="AV326" s="130"/>
      <c r="AW326" s="130"/>
      <c r="AX326" s="130"/>
      <c r="AY326" s="130"/>
      <c r="AZ326" s="130"/>
      <c r="BA326" s="130"/>
      <c r="BB326" s="130"/>
      <c r="BC326" s="130"/>
      <c r="BD326" s="130"/>
      <c r="BE326" s="130"/>
      <c r="BF326" s="130"/>
      <c r="BG326" s="130"/>
      <c r="BH326" s="130"/>
      <c r="BI326" s="130"/>
      <c r="BJ326" s="130"/>
      <c r="BK326" s="130"/>
      <c r="BL326" s="130"/>
      <c r="BM326" s="130"/>
      <c r="BN326" s="130"/>
      <c r="BO326" s="130"/>
      <c r="BP326" s="130"/>
      <c r="BQ326" s="130"/>
      <c r="BR326" s="130"/>
      <c r="BS326" s="130"/>
      <c r="BT326" s="130"/>
      <c r="BU326" s="130"/>
      <c r="BV326" s="130"/>
      <c r="BW326" s="130"/>
      <c r="BX326" s="130"/>
      <c r="BY326" s="130"/>
      <c r="BZ326" s="130"/>
      <c r="CA326" s="130"/>
      <c r="CB326" s="130"/>
      <c r="CC326" s="130"/>
      <c r="CD326" s="130"/>
      <c r="CE326" s="130"/>
      <c r="CF326" s="130"/>
      <c r="CG326" s="130"/>
      <c r="CH326" s="130"/>
      <c r="CI326" s="130"/>
      <c r="CJ326" s="130"/>
      <c r="CK326" s="130"/>
      <c r="CL326" s="130"/>
      <c r="CM326" s="130"/>
      <c r="CN326" s="130"/>
      <c r="CO326" s="130"/>
      <c r="CP326" s="130"/>
      <c r="CQ326" s="130"/>
      <c r="CR326" s="130"/>
      <c r="CS326" s="130"/>
      <c r="CT326" s="130"/>
      <c r="CU326" s="130"/>
      <c r="CV326" s="130"/>
      <c r="CW326" s="130"/>
      <c r="CX326" s="130"/>
      <c r="CY326" s="130"/>
      <c r="CZ326" s="130"/>
      <c r="DA326" s="130"/>
      <c r="DB326" s="130"/>
      <c r="DC326" s="130"/>
      <c r="DD326" s="130"/>
      <c r="DE326" s="130"/>
      <c r="DF326" s="130"/>
      <c r="DG326" s="130"/>
      <c r="DH326" s="130"/>
      <c r="DI326" s="130"/>
      <c r="DJ326" s="130"/>
      <c r="DK326" s="130"/>
      <c r="DL326" s="130"/>
      <c r="DM326" s="130"/>
      <c r="DN326" s="130"/>
      <c r="DO326" s="130"/>
      <c r="DP326" s="130"/>
      <c r="DQ326" s="130"/>
      <c r="DR326" s="130"/>
      <c r="DS326" s="130"/>
      <c r="DT326" s="130"/>
      <c r="DU326" s="130"/>
      <c r="DV326" s="130"/>
      <c r="DW326" s="130"/>
      <c r="DX326" s="130"/>
      <c r="DY326" s="130"/>
      <c r="DZ326" s="130"/>
      <c r="EA326" s="130"/>
      <c r="EB326" s="130"/>
    </row>
    <row r="327" spans="3:132" s="95" customFormat="1" ht="15.75" customHeight="1">
      <c r="C327" s="98"/>
      <c r="S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  <c r="AF327" s="130"/>
      <c r="AG327" s="130"/>
      <c r="AH327" s="130"/>
      <c r="AI327" s="130"/>
      <c r="AJ327" s="130"/>
      <c r="AK327" s="130"/>
      <c r="AL327" s="130"/>
      <c r="AM327" s="130"/>
      <c r="AN327" s="130"/>
      <c r="AO327" s="130"/>
      <c r="AP327" s="130"/>
      <c r="AQ327" s="130"/>
      <c r="AR327" s="130"/>
      <c r="AS327" s="130"/>
      <c r="AT327" s="130"/>
      <c r="AU327" s="130"/>
      <c r="AV327" s="130"/>
      <c r="AW327" s="130"/>
      <c r="AX327" s="130"/>
      <c r="AY327" s="130"/>
      <c r="AZ327" s="130"/>
      <c r="BA327" s="130"/>
      <c r="BB327" s="130"/>
      <c r="BC327" s="130"/>
      <c r="BD327" s="130"/>
      <c r="BE327" s="130"/>
      <c r="BF327" s="130"/>
      <c r="BG327" s="130"/>
      <c r="BH327" s="130"/>
      <c r="BI327" s="130"/>
      <c r="BJ327" s="130"/>
      <c r="BK327" s="130"/>
      <c r="BL327" s="130"/>
      <c r="BM327" s="130"/>
      <c r="BN327" s="130"/>
      <c r="BO327" s="130"/>
      <c r="BP327" s="130"/>
      <c r="BQ327" s="130"/>
      <c r="BR327" s="130"/>
      <c r="BS327" s="130"/>
      <c r="BT327" s="130"/>
      <c r="BU327" s="130"/>
      <c r="BV327" s="130"/>
      <c r="BW327" s="130"/>
      <c r="BX327" s="130"/>
      <c r="BY327" s="130"/>
      <c r="BZ327" s="130"/>
      <c r="CA327" s="130"/>
      <c r="CB327" s="130"/>
      <c r="CC327" s="130"/>
      <c r="CD327" s="130"/>
      <c r="CE327" s="130"/>
      <c r="CF327" s="130"/>
      <c r="CG327" s="130"/>
      <c r="CH327" s="130"/>
      <c r="CI327" s="130"/>
      <c r="CJ327" s="130"/>
      <c r="CK327" s="130"/>
      <c r="CL327" s="130"/>
      <c r="CM327" s="130"/>
      <c r="CN327" s="130"/>
      <c r="CO327" s="130"/>
      <c r="CP327" s="130"/>
      <c r="CQ327" s="130"/>
      <c r="CR327" s="130"/>
      <c r="CS327" s="130"/>
      <c r="CT327" s="130"/>
      <c r="CU327" s="130"/>
      <c r="CV327" s="130"/>
      <c r="CW327" s="130"/>
      <c r="CX327" s="130"/>
      <c r="CY327" s="130"/>
      <c r="CZ327" s="130"/>
      <c r="DA327" s="130"/>
      <c r="DB327" s="130"/>
      <c r="DC327" s="130"/>
      <c r="DD327" s="130"/>
      <c r="DE327" s="130"/>
      <c r="DF327" s="130"/>
      <c r="DG327" s="130"/>
      <c r="DH327" s="130"/>
      <c r="DI327" s="130"/>
      <c r="DJ327" s="130"/>
      <c r="DK327" s="130"/>
      <c r="DL327" s="130"/>
      <c r="DM327" s="130"/>
      <c r="DN327" s="130"/>
      <c r="DO327" s="130"/>
      <c r="DP327" s="130"/>
      <c r="DQ327" s="130"/>
      <c r="DR327" s="130"/>
      <c r="DS327" s="130"/>
      <c r="DT327" s="130"/>
      <c r="DU327" s="130"/>
      <c r="DV327" s="130"/>
      <c r="DW327" s="130"/>
      <c r="DX327" s="130"/>
      <c r="DY327" s="130"/>
      <c r="DZ327" s="130"/>
      <c r="EA327" s="130"/>
      <c r="EB327" s="130"/>
    </row>
    <row r="328" spans="3:132" s="95" customFormat="1" ht="15.75" customHeight="1">
      <c r="C328" s="98"/>
      <c r="S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  <c r="AG328" s="130"/>
      <c r="AH328" s="130"/>
      <c r="AI328" s="130"/>
      <c r="AJ328" s="130"/>
      <c r="AK328" s="130"/>
      <c r="AL328" s="130"/>
      <c r="AM328" s="130"/>
      <c r="AN328" s="130"/>
      <c r="AO328" s="130"/>
      <c r="AP328" s="130"/>
      <c r="AQ328" s="130"/>
      <c r="AR328" s="130"/>
      <c r="AS328" s="130"/>
      <c r="AT328" s="130"/>
      <c r="AU328" s="130"/>
      <c r="AV328" s="130"/>
      <c r="AW328" s="130"/>
      <c r="AX328" s="130"/>
      <c r="AY328" s="130"/>
      <c r="AZ328" s="130"/>
      <c r="BA328" s="130"/>
      <c r="BB328" s="130"/>
      <c r="BC328" s="130"/>
      <c r="BD328" s="130"/>
      <c r="BE328" s="130"/>
      <c r="BF328" s="130"/>
      <c r="BG328" s="130"/>
      <c r="BH328" s="130"/>
      <c r="BI328" s="130"/>
      <c r="BJ328" s="130"/>
      <c r="BK328" s="130"/>
      <c r="BL328" s="130"/>
      <c r="BM328" s="130"/>
      <c r="BN328" s="130"/>
      <c r="BO328" s="130"/>
      <c r="BP328" s="130"/>
      <c r="BQ328" s="130"/>
      <c r="BR328" s="130"/>
      <c r="BS328" s="130"/>
      <c r="BT328" s="130"/>
      <c r="BU328" s="130"/>
      <c r="BV328" s="130"/>
      <c r="BW328" s="130"/>
      <c r="BX328" s="130"/>
      <c r="BY328" s="130"/>
      <c r="BZ328" s="130"/>
      <c r="CA328" s="130"/>
      <c r="CB328" s="130"/>
      <c r="CC328" s="130"/>
      <c r="CD328" s="130"/>
      <c r="CE328" s="130"/>
      <c r="CF328" s="130"/>
      <c r="CG328" s="130"/>
      <c r="CH328" s="130"/>
      <c r="CI328" s="130"/>
      <c r="CJ328" s="130"/>
      <c r="CK328" s="130"/>
      <c r="CL328" s="130"/>
      <c r="CM328" s="130"/>
      <c r="CN328" s="130"/>
      <c r="CO328" s="130"/>
      <c r="CP328" s="130"/>
      <c r="CQ328" s="130"/>
      <c r="CR328" s="130"/>
      <c r="CS328" s="130"/>
      <c r="CT328" s="130"/>
      <c r="CU328" s="130"/>
      <c r="CV328" s="130"/>
      <c r="CW328" s="130"/>
      <c r="CX328" s="130"/>
      <c r="CY328" s="130"/>
      <c r="CZ328" s="130"/>
      <c r="DA328" s="130"/>
      <c r="DB328" s="130"/>
      <c r="DC328" s="130"/>
      <c r="DD328" s="130"/>
      <c r="DE328" s="130"/>
      <c r="DF328" s="130"/>
      <c r="DG328" s="130"/>
      <c r="DH328" s="130"/>
      <c r="DI328" s="130"/>
      <c r="DJ328" s="130"/>
      <c r="DK328" s="130"/>
      <c r="DL328" s="130"/>
      <c r="DM328" s="130"/>
      <c r="DN328" s="130"/>
      <c r="DO328" s="130"/>
      <c r="DP328" s="130"/>
      <c r="DQ328" s="130"/>
      <c r="DR328" s="130"/>
      <c r="DS328" s="130"/>
      <c r="DT328" s="130"/>
      <c r="DU328" s="130"/>
      <c r="DV328" s="130"/>
      <c r="DW328" s="130"/>
      <c r="DX328" s="130"/>
      <c r="DY328" s="130"/>
      <c r="DZ328" s="130"/>
      <c r="EA328" s="130"/>
      <c r="EB328" s="130"/>
    </row>
    <row r="329" spans="3:132" s="95" customFormat="1" ht="15.75" customHeight="1">
      <c r="C329" s="98"/>
      <c r="S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  <c r="AF329" s="130"/>
      <c r="AG329" s="130"/>
      <c r="AH329" s="130"/>
      <c r="AI329" s="130"/>
      <c r="AJ329" s="130"/>
      <c r="AK329" s="130"/>
      <c r="AL329" s="130"/>
      <c r="AM329" s="130"/>
      <c r="AN329" s="130"/>
      <c r="AO329" s="130"/>
      <c r="AP329" s="130"/>
      <c r="AQ329" s="130"/>
      <c r="AR329" s="130"/>
      <c r="AS329" s="130"/>
      <c r="AT329" s="130"/>
      <c r="AU329" s="130"/>
      <c r="AV329" s="130"/>
      <c r="AW329" s="130"/>
      <c r="AX329" s="130"/>
      <c r="AY329" s="130"/>
      <c r="AZ329" s="130"/>
      <c r="BA329" s="130"/>
      <c r="BB329" s="130"/>
      <c r="BC329" s="130"/>
      <c r="BD329" s="130"/>
      <c r="BE329" s="130"/>
      <c r="BF329" s="130"/>
      <c r="BG329" s="130"/>
      <c r="BH329" s="130"/>
      <c r="BI329" s="130"/>
      <c r="BJ329" s="130"/>
      <c r="BK329" s="130"/>
      <c r="BL329" s="130"/>
      <c r="BM329" s="130"/>
      <c r="BN329" s="130"/>
      <c r="BO329" s="130"/>
      <c r="BP329" s="130"/>
      <c r="BQ329" s="130"/>
      <c r="BR329" s="130"/>
      <c r="BS329" s="130"/>
      <c r="BT329" s="130"/>
      <c r="BU329" s="130"/>
      <c r="BV329" s="130"/>
      <c r="BW329" s="130"/>
      <c r="BX329" s="130"/>
      <c r="BY329" s="130"/>
      <c r="BZ329" s="130"/>
      <c r="CA329" s="130"/>
      <c r="CB329" s="130"/>
      <c r="CC329" s="130"/>
      <c r="CD329" s="130"/>
      <c r="CE329" s="130"/>
      <c r="CF329" s="130"/>
      <c r="CG329" s="130"/>
      <c r="CH329" s="130"/>
      <c r="CI329" s="130"/>
      <c r="CJ329" s="130"/>
      <c r="CK329" s="130"/>
      <c r="CL329" s="130"/>
      <c r="CM329" s="130"/>
      <c r="CN329" s="130"/>
      <c r="CO329" s="130"/>
      <c r="CP329" s="130"/>
      <c r="CQ329" s="130"/>
      <c r="CR329" s="130"/>
      <c r="CS329" s="130"/>
      <c r="CT329" s="130"/>
      <c r="CU329" s="130"/>
      <c r="CV329" s="130"/>
      <c r="CW329" s="130"/>
      <c r="CX329" s="130"/>
      <c r="CY329" s="130"/>
      <c r="CZ329" s="130"/>
      <c r="DA329" s="130"/>
      <c r="DB329" s="130"/>
      <c r="DC329" s="130"/>
      <c r="DD329" s="130"/>
      <c r="DE329" s="130"/>
      <c r="DF329" s="130"/>
      <c r="DG329" s="130"/>
      <c r="DH329" s="130"/>
      <c r="DI329" s="130"/>
      <c r="DJ329" s="130"/>
      <c r="DK329" s="130"/>
      <c r="DL329" s="130"/>
      <c r="DM329" s="130"/>
      <c r="DN329" s="130"/>
      <c r="DO329" s="130"/>
      <c r="DP329" s="130"/>
      <c r="DQ329" s="130"/>
      <c r="DR329" s="130"/>
      <c r="DS329" s="130"/>
      <c r="DT329" s="130"/>
      <c r="DU329" s="130"/>
      <c r="DV329" s="130"/>
      <c r="DW329" s="130"/>
      <c r="DX329" s="130"/>
      <c r="DY329" s="130"/>
      <c r="DZ329" s="130"/>
      <c r="EA329" s="130"/>
      <c r="EB329" s="130"/>
    </row>
    <row r="330" spans="3:132" s="95" customFormat="1" ht="15.75" customHeight="1">
      <c r="C330" s="98"/>
      <c r="S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  <c r="AF330" s="130"/>
      <c r="AG330" s="130"/>
      <c r="AH330" s="130"/>
      <c r="AI330" s="130"/>
      <c r="AJ330" s="130"/>
      <c r="AK330" s="130"/>
      <c r="AL330" s="130"/>
      <c r="AM330" s="130"/>
      <c r="AN330" s="130"/>
      <c r="AO330" s="130"/>
      <c r="AP330" s="130"/>
      <c r="AQ330" s="130"/>
      <c r="AR330" s="130"/>
      <c r="AS330" s="130"/>
      <c r="AT330" s="130"/>
      <c r="AU330" s="130"/>
      <c r="AV330" s="130"/>
      <c r="AW330" s="130"/>
      <c r="AX330" s="130"/>
      <c r="AY330" s="130"/>
      <c r="AZ330" s="130"/>
      <c r="BA330" s="130"/>
      <c r="BB330" s="130"/>
      <c r="BC330" s="130"/>
      <c r="BD330" s="130"/>
      <c r="BE330" s="130"/>
      <c r="BF330" s="130"/>
      <c r="BG330" s="130"/>
      <c r="BH330" s="130"/>
      <c r="BI330" s="130"/>
      <c r="BJ330" s="130"/>
      <c r="BK330" s="130"/>
      <c r="BL330" s="130"/>
      <c r="BM330" s="130"/>
      <c r="BN330" s="130"/>
      <c r="BO330" s="130"/>
      <c r="BP330" s="130"/>
      <c r="BQ330" s="130"/>
      <c r="BR330" s="130"/>
      <c r="BS330" s="130"/>
      <c r="BT330" s="130"/>
      <c r="BU330" s="130"/>
      <c r="BV330" s="130"/>
      <c r="BW330" s="130"/>
      <c r="BX330" s="130"/>
      <c r="BY330" s="130"/>
      <c r="BZ330" s="130"/>
      <c r="CA330" s="130"/>
      <c r="CB330" s="130"/>
      <c r="CC330" s="130"/>
      <c r="CD330" s="130"/>
      <c r="CE330" s="130"/>
      <c r="CF330" s="130"/>
      <c r="CG330" s="130"/>
      <c r="CH330" s="130"/>
      <c r="CI330" s="130"/>
      <c r="CJ330" s="130"/>
      <c r="CK330" s="130"/>
      <c r="CL330" s="130"/>
      <c r="CM330" s="130"/>
      <c r="CN330" s="130"/>
      <c r="CO330" s="130"/>
      <c r="CP330" s="130"/>
      <c r="CQ330" s="130"/>
      <c r="CR330" s="130"/>
      <c r="CS330" s="130"/>
      <c r="CT330" s="130"/>
      <c r="CU330" s="130"/>
      <c r="CV330" s="130"/>
      <c r="CW330" s="130"/>
      <c r="CX330" s="130"/>
      <c r="CY330" s="130"/>
      <c r="CZ330" s="130"/>
      <c r="DA330" s="130"/>
      <c r="DB330" s="130"/>
      <c r="DC330" s="130"/>
      <c r="DD330" s="130"/>
      <c r="DE330" s="130"/>
      <c r="DF330" s="130"/>
      <c r="DG330" s="130"/>
      <c r="DH330" s="130"/>
      <c r="DI330" s="130"/>
      <c r="DJ330" s="130"/>
      <c r="DK330" s="130"/>
      <c r="DL330" s="130"/>
      <c r="DM330" s="130"/>
      <c r="DN330" s="130"/>
      <c r="DO330" s="130"/>
      <c r="DP330" s="130"/>
      <c r="DQ330" s="130"/>
      <c r="DR330" s="130"/>
      <c r="DS330" s="130"/>
      <c r="DT330" s="130"/>
      <c r="DU330" s="130"/>
      <c r="DV330" s="130"/>
      <c r="DW330" s="130"/>
      <c r="DX330" s="130"/>
      <c r="DY330" s="130"/>
      <c r="DZ330" s="130"/>
      <c r="EA330" s="130"/>
      <c r="EB330" s="130"/>
    </row>
    <row r="331" spans="3:132" s="95" customFormat="1" ht="15.75" customHeight="1">
      <c r="C331" s="98"/>
      <c r="S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  <c r="AF331" s="130"/>
      <c r="AG331" s="130"/>
      <c r="AH331" s="130"/>
      <c r="AI331" s="130"/>
      <c r="AJ331" s="130"/>
      <c r="AK331" s="130"/>
      <c r="AL331" s="130"/>
      <c r="AM331" s="130"/>
      <c r="AN331" s="130"/>
      <c r="AO331" s="130"/>
      <c r="AP331" s="130"/>
      <c r="AQ331" s="130"/>
      <c r="AR331" s="130"/>
      <c r="AS331" s="130"/>
      <c r="AT331" s="130"/>
      <c r="AU331" s="130"/>
      <c r="AV331" s="130"/>
      <c r="AW331" s="130"/>
      <c r="AX331" s="130"/>
      <c r="AY331" s="130"/>
      <c r="AZ331" s="130"/>
      <c r="BA331" s="130"/>
      <c r="BB331" s="130"/>
      <c r="BC331" s="130"/>
      <c r="BD331" s="130"/>
      <c r="BE331" s="130"/>
      <c r="BF331" s="130"/>
      <c r="BG331" s="130"/>
      <c r="BH331" s="130"/>
      <c r="BI331" s="130"/>
      <c r="BJ331" s="130"/>
      <c r="BK331" s="130"/>
      <c r="BL331" s="130"/>
      <c r="BM331" s="130"/>
      <c r="BN331" s="130"/>
      <c r="BO331" s="130"/>
      <c r="BP331" s="130"/>
      <c r="BQ331" s="130"/>
      <c r="BR331" s="130"/>
      <c r="BS331" s="130"/>
      <c r="BT331" s="130"/>
      <c r="BU331" s="130"/>
      <c r="BV331" s="130"/>
      <c r="BW331" s="130"/>
      <c r="BX331" s="130"/>
      <c r="BY331" s="130"/>
      <c r="BZ331" s="130"/>
      <c r="CA331" s="130"/>
      <c r="CB331" s="130"/>
      <c r="CC331" s="130"/>
      <c r="CD331" s="130"/>
      <c r="CE331" s="130"/>
      <c r="CF331" s="130"/>
      <c r="CG331" s="130"/>
      <c r="CH331" s="130"/>
      <c r="CI331" s="130"/>
      <c r="CJ331" s="130"/>
      <c r="CK331" s="130"/>
      <c r="CL331" s="130"/>
      <c r="CM331" s="130"/>
      <c r="CN331" s="130"/>
      <c r="CO331" s="130"/>
      <c r="CP331" s="130"/>
      <c r="CQ331" s="130"/>
      <c r="CR331" s="130"/>
      <c r="CS331" s="130"/>
      <c r="CT331" s="130"/>
      <c r="CU331" s="130"/>
      <c r="CV331" s="130"/>
      <c r="CW331" s="130"/>
      <c r="CX331" s="130"/>
      <c r="CY331" s="130"/>
      <c r="CZ331" s="130"/>
      <c r="DA331" s="130"/>
      <c r="DB331" s="130"/>
      <c r="DC331" s="130"/>
      <c r="DD331" s="130"/>
      <c r="DE331" s="130"/>
      <c r="DF331" s="130"/>
      <c r="DG331" s="130"/>
      <c r="DH331" s="130"/>
      <c r="DI331" s="130"/>
      <c r="DJ331" s="130"/>
      <c r="DK331" s="130"/>
      <c r="DL331" s="130"/>
      <c r="DM331" s="130"/>
      <c r="DN331" s="130"/>
      <c r="DO331" s="130"/>
      <c r="DP331" s="130"/>
      <c r="DQ331" s="130"/>
      <c r="DR331" s="130"/>
      <c r="DS331" s="130"/>
      <c r="DT331" s="130"/>
      <c r="DU331" s="130"/>
      <c r="DV331" s="130"/>
      <c r="DW331" s="130"/>
      <c r="DX331" s="130"/>
      <c r="DY331" s="130"/>
      <c r="DZ331" s="130"/>
      <c r="EA331" s="130"/>
      <c r="EB331" s="130"/>
    </row>
    <row r="332" spans="3:132" s="95" customFormat="1" ht="15.75" customHeight="1">
      <c r="C332" s="98"/>
      <c r="S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  <c r="AF332" s="130"/>
      <c r="AG332" s="130"/>
      <c r="AH332" s="130"/>
      <c r="AI332" s="130"/>
      <c r="AJ332" s="130"/>
      <c r="AK332" s="130"/>
      <c r="AL332" s="130"/>
      <c r="AM332" s="130"/>
      <c r="AN332" s="130"/>
      <c r="AO332" s="130"/>
      <c r="AP332" s="130"/>
      <c r="AQ332" s="130"/>
      <c r="AR332" s="130"/>
      <c r="AS332" s="130"/>
      <c r="AT332" s="130"/>
      <c r="AU332" s="130"/>
      <c r="AV332" s="130"/>
      <c r="AW332" s="130"/>
      <c r="AX332" s="130"/>
      <c r="AY332" s="130"/>
      <c r="AZ332" s="130"/>
      <c r="BA332" s="130"/>
      <c r="BB332" s="130"/>
      <c r="BC332" s="130"/>
      <c r="BD332" s="130"/>
      <c r="BE332" s="130"/>
      <c r="BF332" s="130"/>
      <c r="BG332" s="130"/>
      <c r="BH332" s="130"/>
      <c r="BI332" s="130"/>
      <c r="BJ332" s="130"/>
      <c r="BK332" s="130"/>
      <c r="BL332" s="130"/>
      <c r="BM332" s="130"/>
      <c r="BN332" s="130"/>
      <c r="BO332" s="130"/>
      <c r="BP332" s="130"/>
      <c r="BQ332" s="130"/>
      <c r="BR332" s="130"/>
      <c r="BS332" s="130"/>
      <c r="BT332" s="130"/>
      <c r="BU332" s="130"/>
      <c r="BV332" s="130"/>
      <c r="BW332" s="130"/>
      <c r="BX332" s="130"/>
      <c r="BY332" s="130"/>
      <c r="BZ332" s="130"/>
      <c r="CA332" s="130"/>
      <c r="CB332" s="130"/>
      <c r="CC332" s="130"/>
      <c r="CD332" s="130"/>
      <c r="CE332" s="130"/>
      <c r="CF332" s="130"/>
      <c r="CG332" s="130"/>
      <c r="CH332" s="130"/>
      <c r="CI332" s="130"/>
      <c r="CJ332" s="130"/>
      <c r="CK332" s="130"/>
      <c r="CL332" s="130"/>
      <c r="CM332" s="130"/>
      <c r="CN332" s="130"/>
      <c r="CO332" s="130"/>
      <c r="CP332" s="130"/>
      <c r="CQ332" s="130"/>
      <c r="CR332" s="130"/>
      <c r="CS332" s="130"/>
      <c r="CT332" s="130"/>
      <c r="CU332" s="130"/>
      <c r="CV332" s="130"/>
      <c r="CW332" s="130"/>
      <c r="CX332" s="130"/>
      <c r="CY332" s="130"/>
      <c r="CZ332" s="130"/>
      <c r="DA332" s="130"/>
      <c r="DB332" s="130"/>
      <c r="DC332" s="130"/>
      <c r="DD332" s="130"/>
      <c r="DE332" s="130"/>
      <c r="DF332" s="130"/>
      <c r="DG332" s="130"/>
      <c r="DH332" s="130"/>
      <c r="DI332" s="130"/>
      <c r="DJ332" s="130"/>
      <c r="DK332" s="130"/>
      <c r="DL332" s="130"/>
      <c r="DM332" s="130"/>
      <c r="DN332" s="130"/>
      <c r="DO332" s="130"/>
      <c r="DP332" s="130"/>
      <c r="DQ332" s="130"/>
      <c r="DR332" s="130"/>
      <c r="DS332" s="130"/>
      <c r="DT332" s="130"/>
      <c r="DU332" s="130"/>
      <c r="DV332" s="130"/>
      <c r="DW332" s="130"/>
      <c r="DX332" s="130"/>
      <c r="DY332" s="130"/>
      <c r="DZ332" s="130"/>
      <c r="EA332" s="130"/>
      <c r="EB332" s="130"/>
    </row>
    <row r="333" spans="3:132" s="95" customFormat="1" ht="15.75" customHeight="1">
      <c r="C333" s="98"/>
      <c r="E333" s="2"/>
      <c r="S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  <c r="AF333" s="130"/>
      <c r="AG333" s="130"/>
      <c r="AH333" s="130"/>
      <c r="AI333" s="130"/>
      <c r="AJ333" s="130"/>
      <c r="AK333" s="130"/>
      <c r="AL333" s="130"/>
      <c r="AM333" s="130"/>
      <c r="AN333" s="130"/>
      <c r="AO333" s="130"/>
      <c r="AP333" s="130"/>
      <c r="AQ333" s="130"/>
      <c r="AR333" s="130"/>
      <c r="AS333" s="130"/>
      <c r="AT333" s="130"/>
      <c r="AU333" s="130"/>
      <c r="AV333" s="130"/>
      <c r="AW333" s="130"/>
      <c r="AX333" s="130"/>
      <c r="AY333" s="130"/>
      <c r="AZ333" s="130"/>
      <c r="BA333" s="130"/>
      <c r="BB333" s="130"/>
      <c r="BC333" s="130"/>
      <c r="BD333" s="130"/>
      <c r="BE333" s="130"/>
      <c r="BF333" s="130"/>
      <c r="BG333" s="130"/>
      <c r="BH333" s="130"/>
      <c r="BI333" s="130"/>
      <c r="BJ333" s="130"/>
      <c r="BK333" s="130"/>
      <c r="BL333" s="130"/>
      <c r="BM333" s="130"/>
      <c r="BN333" s="130"/>
      <c r="BO333" s="130"/>
      <c r="BP333" s="130"/>
      <c r="BQ333" s="130"/>
      <c r="BR333" s="130"/>
      <c r="BS333" s="130"/>
      <c r="BT333" s="130"/>
      <c r="BU333" s="130"/>
      <c r="BV333" s="130"/>
      <c r="BW333" s="130"/>
      <c r="BX333" s="130"/>
      <c r="BY333" s="130"/>
      <c r="BZ333" s="130"/>
      <c r="CA333" s="130"/>
      <c r="CB333" s="130"/>
      <c r="CC333" s="130"/>
      <c r="CD333" s="130"/>
      <c r="CE333" s="130"/>
      <c r="CF333" s="130"/>
      <c r="CG333" s="130"/>
      <c r="CH333" s="130"/>
      <c r="CI333" s="130"/>
      <c r="CJ333" s="130"/>
      <c r="CK333" s="130"/>
      <c r="CL333" s="130"/>
      <c r="CM333" s="130"/>
      <c r="CN333" s="130"/>
      <c r="CO333" s="130"/>
      <c r="CP333" s="130"/>
      <c r="CQ333" s="130"/>
      <c r="CR333" s="130"/>
      <c r="CS333" s="130"/>
      <c r="CT333" s="130"/>
      <c r="CU333" s="130"/>
      <c r="CV333" s="130"/>
      <c r="CW333" s="130"/>
      <c r="CX333" s="130"/>
      <c r="CY333" s="130"/>
      <c r="CZ333" s="130"/>
      <c r="DA333" s="130"/>
      <c r="DB333" s="130"/>
      <c r="DC333" s="130"/>
      <c r="DD333" s="130"/>
      <c r="DE333" s="130"/>
      <c r="DF333" s="130"/>
      <c r="DG333" s="130"/>
      <c r="DH333" s="130"/>
      <c r="DI333" s="130"/>
      <c r="DJ333" s="130"/>
      <c r="DK333" s="130"/>
      <c r="DL333" s="130"/>
      <c r="DM333" s="130"/>
      <c r="DN333" s="130"/>
      <c r="DO333" s="130"/>
      <c r="DP333" s="130"/>
      <c r="DQ333" s="130"/>
      <c r="DR333" s="130"/>
      <c r="DS333" s="130"/>
      <c r="DT333" s="130"/>
      <c r="DU333" s="130"/>
      <c r="DV333" s="130"/>
      <c r="DW333" s="130"/>
      <c r="DX333" s="130"/>
      <c r="DY333" s="130"/>
      <c r="DZ333" s="130"/>
      <c r="EA333" s="130"/>
      <c r="EB333" s="130"/>
    </row>
    <row r="334" spans="3:132" s="95" customFormat="1" ht="15.75" customHeight="1">
      <c r="C334" s="98"/>
      <c r="E334" s="2"/>
      <c r="S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  <c r="AF334" s="130"/>
      <c r="AG334" s="130"/>
      <c r="AH334" s="130"/>
      <c r="AI334" s="130"/>
      <c r="AJ334" s="130"/>
      <c r="AK334" s="130"/>
      <c r="AL334" s="130"/>
      <c r="AM334" s="130"/>
      <c r="AN334" s="130"/>
      <c r="AO334" s="130"/>
      <c r="AP334" s="130"/>
      <c r="AQ334" s="130"/>
      <c r="AR334" s="130"/>
      <c r="AS334" s="130"/>
      <c r="AT334" s="130"/>
      <c r="AU334" s="130"/>
      <c r="AV334" s="130"/>
      <c r="AW334" s="130"/>
      <c r="AX334" s="130"/>
      <c r="AY334" s="130"/>
      <c r="AZ334" s="130"/>
      <c r="BA334" s="130"/>
      <c r="BB334" s="130"/>
      <c r="BC334" s="130"/>
      <c r="BD334" s="130"/>
      <c r="BE334" s="130"/>
      <c r="BF334" s="130"/>
      <c r="BG334" s="130"/>
      <c r="BH334" s="130"/>
      <c r="BI334" s="130"/>
      <c r="BJ334" s="130"/>
      <c r="BK334" s="130"/>
      <c r="BL334" s="130"/>
      <c r="BM334" s="130"/>
      <c r="BN334" s="130"/>
      <c r="BO334" s="130"/>
      <c r="BP334" s="130"/>
      <c r="BQ334" s="130"/>
      <c r="BR334" s="130"/>
      <c r="BS334" s="130"/>
      <c r="BT334" s="130"/>
      <c r="BU334" s="130"/>
      <c r="BV334" s="130"/>
      <c r="BW334" s="130"/>
      <c r="BX334" s="130"/>
      <c r="BY334" s="130"/>
      <c r="BZ334" s="130"/>
      <c r="CA334" s="130"/>
      <c r="CB334" s="130"/>
      <c r="CC334" s="130"/>
      <c r="CD334" s="130"/>
      <c r="CE334" s="130"/>
      <c r="CF334" s="130"/>
      <c r="CG334" s="130"/>
      <c r="CH334" s="130"/>
      <c r="CI334" s="130"/>
      <c r="CJ334" s="130"/>
      <c r="CK334" s="130"/>
      <c r="CL334" s="130"/>
      <c r="CM334" s="130"/>
      <c r="CN334" s="130"/>
      <c r="CO334" s="130"/>
      <c r="CP334" s="130"/>
      <c r="CQ334" s="130"/>
      <c r="CR334" s="130"/>
      <c r="CS334" s="130"/>
      <c r="CT334" s="130"/>
      <c r="CU334" s="130"/>
      <c r="CV334" s="130"/>
      <c r="CW334" s="130"/>
      <c r="CX334" s="130"/>
      <c r="CY334" s="130"/>
      <c r="CZ334" s="130"/>
      <c r="DA334" s="130"/>
      <c r="DB334" s="130"/>
      <c r="DC334" s="130"/>
      <c r="DD334" s="130"/>
      <c r="DE334" s="130"/>
      <c r="DF334" s="130"/>
      <c r="DG334" s="130"/>
      <c r="DH334" s="130"/>
      <c r="DI334" s="130"/>
      <c r="DJ334" s="130"/>
      <c r="DK334" s="130"/>
      <c r="DL334" s="130"/>
      <c r="DM334" s="130"/>
      <c r="DN334" s="130"/>
      <c r="DO334" s="130"/>
      <c r="DP334" s="130"/>
      <c r="DQ334" s="130"/>
      <c r="DR334" s="130"/>
      <c r="DS334" s="130"/>
      <c r="DT334" s="130"/>
      <c r="DU334" s="130"/>
      <c r="DV334" s="130"/>
      <c r="DW334" s="130"/>
      <c r="DX334" s="130"/>
      <c r="DY334" s="130"/>
      <c r="DZ334" s="130"/>
      <c r="EA334" s="130"/>
      <c r="EB334" s="130"/>
    </row>
    <row r="335" spans="3:132" s="95" customFormat="1" ht="15.75" customHeight="1">
      <c r="C335" s="98"/>
      <c r="E335" s="2"/>
      <c r="S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  <c r="AF335" s="130"/>
      <c r="AG335" s="130"/>
      <c r="AH335" s="130"/>
      <c r="AI335" s="130"/>
      <c r="AJ335" s="130"/>
      <c r="AK335" s="130"/>
      <c r="AL335" s="130"/>
      <c r="AM335" s="130"/>
      <c r="AN335" s="130"/>
      <c r="AO335" s="130"/>
      <c r="AP335" s="130"/>
      <c r="AQ335" s="130"/>
      <c r="AR335" s="130"/>
      <c r="AS335" s="130"/>
      <c r="AT335" s="130"/>
      <c r="AU335" s="130"/>
      <c r="AV335" s="130"/>
      <c r="AW335" s="130"/>
      <c r="AX335" s="130"/>
      <c r="AY335" s="130"/>
      <c r="AZ335" s="130"/>
      <c r="BA335" s="130"/>
      <c r="BB335" s="130"/>
      <c r="BC335" s="130"/>
      <c r="BD335" s="130"/>
      <c r="BE335" s="130"/>
      <c r="BF335" s="130"/>
      <c r="BG335" s="130"/>
      <c r="BH335" s="130"/>
      <c r="BI335" s="130"/>
      <c r="BJ335" s="130"/>
      <c r="BK335" s="130"/>
      <c r="BL335" s="130"/>
      <c r="BM335" s="130"/>
      <c r="BN335" s="130"/>
      <c r="BO335" s="130"/>
      <c r="BP335" s="130"/>
      <c r="BQ335" s="130"/>
      <c r="BR335" s="130"/>
      <c r="BS335" s="130"/>
      <c r="BT335" s="130"/>
      <c r="BU335" s="130"/>
      <c r="BV335" s="130"/>
      <c r="BW335" s="130"/>
      <c r="BX335" s="130"/>
      <c r="BY335" s="130"/>
      <c r="BZ335" s="130"/>
      <c r="CA335" s="130"/>
      <c r="CB335" s="130"/>
      <c r="CC335" s="130"/>
      <c r="CD335" s="130"/>
      <c r="CE335" s="130"/>
      <c r="CF335" s="130"/>
      <c r="CG335" s="130"/>
      <c r="CH335" s="130"/>
      <c r="CI335" s="130"/>
      <c r="CJ335" s="130"/>
      <c r="CK335" s="130"/>
      <c r="CL335" s="130"/>
      <c r="CM335" s="130"/>
      <c r="CN335" s="130"/>
      <c r="CO335" s="130"/>
      <c r="CP335" s="130"/>
      <c r="CQ335" s="130"/>
      <c r="CR335" s="130"/>
      <c r="CS335" s="130"/>
      <c r="CT335" s="130"/>
      <c r="CU335" s="130"/>
      <c r="CV335" s="130"/>
      <c r="CW335" s="130"/>
      <c r="CX335" s="130"/>
      <c r="CY335" s="130"/>
      <c r="CZ335" s="130"/>
      <c r="DA335" s="130"/>
      <c r="DB335" s="130"/>
      <c r="DC335" s="130"/>
      <c r="DD335" s="130"/>
      <c r="DE335" s="130"/>
      <c r="DF335" s="130"/>
      <c r="DG335" s="130"/>
      <c r="DH335" s="130"/>
      <c r="DI335" s="130"/>
      <c r="DJ335" s="130"/>
      <c r="DK335" s="130"/>
      <c r="DL335" s="130"/>
      <c r="DM335" s="130"/>
      <c r="DN335" s="130"/>
      <c r="DO335" s="130"/>
      <c r="DP335" s="130"/>
      <c r="DQ335" s="130"/>
      <c r="DR335" s="130"/>
      <c r="DS335" s="130"/>
      <c r="DT335" s="130"/>
      <c r="DU335" s="130"/>
      <c r="DV335" s="130"/>
      <c r="DW335" s="130"/>
      <c r="DX335" s="130"/>
      <c r="DY335" s="130"/>
      <c r="DZ335" s="130"/>
      <c r="EA335" s="130"/>
      <c r="EB335" s="130"/>
    </row>
    <row r="336" spans="3:132" s="95" customFormat="1" ht="15.75" customHeight="1">
      <c r="C336" s="98"/>
      <c r="E336" s="2"/>
      <c r="S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  <c r="AF336" s="130"/>
      <c r="AG336" s="130"/>
      <c r="AH336" s="130"/>
      <c r="AI336" s="130"/>
      <c r="AJ336" s="130"/>
      <c r="AK336" s="130"/>
      <c r="AL336" s="130"/>
      <c r="AM336" s="130"/>
      <c r="AN336" s="130"/>
      <c r="AO336" s="130"/>
      <c r="AP336" s="130"/>
      <c r="AQ336" s="130"/>
      <c r="AR336" s="130"/>
      <c r="AS336" s="130"/>
      <c r="AT336" s="130"/>
      <c r="AU336" s="130"/>
      <c r="AV336" s="130"/>
      <c r="AW336" s="130"/>
      <c r="AX336" s="130"/>
      <c r="AY336" s="130"/>
      <c r="AZ336" s="130"/>
      <c r="BA336" s="130"/>
      <c r="BB336" s="130"/>
      <c r="BC336" s="130"/>
      <c r="BD336" s="130"/>
      <c r="BE336" s="130"/>
      <c r="BF336" s="130"/>
      <c r="BG336" s="130"/>
      <c r="BH336" s="130"/>
      <c r="BI336" s="130"/>
      <c r="BJ336" s="130"/>
      <c r="BK336" s="130"/>
      <c r="BL336" s="130"/>
      <c r="BM336" s="130"/>
      <c r="BN336" s="130"/>
      <c r="BO336" s="130"/>
      <c r="BP336" s="130"/>
      <c r="BQ336" s="130"/>
      <c r="BR336" s="130"/>
      <c r="BS336" s="130"/>
      <c r="BT336" s="130"/>
      <c r="BU336" s="130"/>
      <c r="BV336" s="130"/>
      <c r="BW336" s="130"/>
      <c r="BX336" s="130"/>
      <c r="BY336" s="130"/>
      <c r="BZ336" s="130"/>
      <c r="CA336" s="130"/>
      <c r="CB336" s="130"/>
      <c r="CC336" s="130"/>
      <c r="CD336" s="130"/>
      <c r="CE336" s="130"/>
      <c r="CF336" s="130"/>
      <c r="CG336" s="130"/>
      <c r="CH336" s="130"/>
      <c r="CI336" s="130"/>
      <c r="CJ336" s="130"/>
      <c r="CK336" s="130"/>
      <c r="CL336" s="130"/>
      <c r="CM336" s="130"/>
      <c r="CN336" s="130"/>
      <c r="CO336" s="130"/>
      <c r="CP336" s="130"/>
      <c r="CQ336" s="130"/>
      <c r="CR336" s="130"/>
      <c r="CS336" s="130"/>
      <c r="CT336" s="130"/>
      <c r="CU336" s="130"/>
      <c r="CV336" s="130"/>
      <c r="CW336" s="130"/>
      <c r="CX336" s="130"/>
      <c r="CY336" s="130"/>
      <c r="CZ336" s="130"/>
      <c r="DA336" s="130"/>
      <c r="DB336" s="130"/>
      <c r="DC336" s="130"/>
      <c r="DD336" s="130"/>
      <c r="DE336" s="130"/>
      <c r="DF336" s="130"/>
      <c r="DG336" s="130"/>
      <c r="DH336" s="130"/>
      <c r="DI336" s="130"/>
      <c r="DJ336" s="130"/>
      <c r="DK336" s="130"/>
      <c r="DL336" s="130"/>
      <c r="DM336" s="130"/>
      <c r="DN336" s="130"/>
      <c r="DO336" s="130"/>
      <c r="DP336" s="130"/>
      <c r="DQ336" s="130"/>
      <c r="DR336" s="130"/>
      <c r="DS336" s="130"/>
      <c r="DT336" s="130"/>
      <c r="DU336" s="130"/>
      <c r="DV336" s="130"/>
      <c r="DW336" s="130"/>
      <c r="DX336" s="130"/>
      <c r="DY336" s="130"/>
      <c r="DZ336" s="130"/>
      <c r="EA336" s="130"/>
      <c r="EB336" s="130"/>
    </row>
    <row r="337" spans="2:132" s="95" customFormat="1" ht="15.75" customHeight="1">
      <c r="C337" s="98"/>
      <c r="E337" s="2"/>
      <c r="S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  <c r="AF337" s="130"/>
      <c r="AG337" s="130"/>
      <c r="AH337" s="130"/>
      <c r="AI337" s="130"/>
      <c r="AJ337" s="130"/>
      <c r="AK337" s="130"/>
      <c r="AL337" s="130"/>
      <c r="AM337" s="130"/>
      <c r="AN337" s="130"/>
      <c r="AO337" s="130"/>
      <c r="AP337" s="130"/>
      <c r="AQ337" s="130"/>
      <c r="AR337" s="130"/>
      <c r="AS337" s="130"/>
      <c r="AT337" s="130"/>
      <c r="AU337" s="130"/>
      <c r="AV337" s="130"/>
      <c r="AW337" s="130"/>
      <c r="AX337" s="130"/>
      <c r="AY337" s="130"/>
      <c r="AZ337" s="130"/>
      <c r="BA337" s="130"/>
      <c r="BB337" s="130"/>
      <c r="BC337" s="130"/>
      <c r="BD337" s="130"/>
      <c r="BE337" s="130"/>
      <c r="BF337" s="130"/>
      <c r="BG337" s="130"/>
      <c r="BH337" s="130"/>
      <c r="BI337" s="130"/>
      <c r="BJ337" s="130"/>
      <c r="BK337" s="130"/>
      <c r="BL337" s="130"/>
      <c r="BM337" s="130"/>
      <c r="BN337" s="130"/>
      <c r="BO337" s="130"/>
      <c r="BP337" s="130"/>
      <c r="BQ337" s="130"/>
      <c r="BR337" s="130"/>
      <c r="BS337" s="130"/>
      <c r="BT337" s="130"/>
      <c r="BU337" s="130"/>
      <c r="BV337" s="130"/>
      <c r="BW337" s="130"/>
      <c r="BX337" s="130"/>
      <c r="BY337" s="130"/>
      <c r="BZ337" s="130"/>
      <c r="CA337" s="130"/>
      <c r="CB337" s="130"/>
      <c r="CC337" s="130"/>
      <c r="CD337" s="130"/>
      <c r="CE337" s="130"/>
      <c r="CF337" s="130"/>
      <c r="CG337" s="130"/>
      <c r="CH337" s="130"/>
      <c r="CI337" s="130"/>
      <c r="CJ337" s="130"/>
      <c r="CK337" s="130"/>
      <c r="CL337" s="130"/>
      <c r="CM337" s="130"/>
      <c r="CN337" s="130"/>
      <c r="CO337" s="130"/>
      <c r="CP337" s="130"/>
      <c r="CQ337" s="130"/>
      <c r="CR337" s="130"/>
      <c r="CS337" s="130"/>
      <c r="CT337" s="130"/>
      <c r="CU337" s="130"/>
      <c r="CV337" s="130"/>
      <c r="CW337" s="130"/>
      <c r="CX337" s="130"/>
      <c r="CY337" s="130"/>
      <c r="CZ337" s="130"/>
      <c r="DA337" s="130"/>
      <c r="DB337" s="130"/>
      <c r="DC337" s="130"/>
      <c r="DD337" s="130"/>
      <c r="DE337" s="130"/>
      <c r="DF337" s="130"/>
      <c r="DG337" s="130"/>
      <c r="DH337" s="130"/>
      <c r="DI337" s="130"/>
      <c r="DJ337" s="130"/>
      <c r="DK337" s="130"/>
      <c r="DL337" s="130"/>
      <c r="DM337" s="130"/>
      <c r="DN337" s="130"/>
      <c r="DO337" s="130"/>
      <c r="DP337" s="130"/>
      <c r="DQ337" s="130"/>
      <c r="DR337" s="130"/>
      <c r="DS337" s="130"/>
      <c r="DT337" s="130"/>
      <c r="DU337" s="130"/>
      <c r="DV337" s="130"/>
      <c r="DW337" s="130"/>
      <c r="DX337" s="130"/>
      <c r="DY337" s="130"/>
      <c r="DZ337" s="130"/>
      <c r="EA337" s="130"/>
      <c r="EB337" s="130"/>
    </row>
    <row r="338" spans="2:132" s="95" customFormat="1" ht="15.75" customHeight="1">
      <c r="C338" s="98"/>
      <c r="E338" s="2"/>
      <c r="S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  <c r="AF338" s="130"/>
      <c r="AG338" s="130"/>
      <c r="AH338" s="130"/>
      <c r="AI338" s="130"/>
      <c r="AJ338" s="130"/>
      <c r="AK338" s="130"/>
      <c r="AL338" s="130"/>
      <c r="AM338" s="130"/>
      <c r="AN338" s="130"/>
      <c r="AO338" s="130"/>
      <c r="AP338" s="130"/>
      <c r="AQ338" s="130"/>
      <c r="AR338" s="130"/>
      <c r="AS338" s="130"/>
      <c r="AT338" s="130"/>
      <c r="AU338" s="130"/>
      <c r="AV338" s="130"/>
      <c r="AW338" s="130"/>
      <c r="AX338" s="130"/>
      <c r="AY338" s="130"/>
      <c r="AZ338" s="130"/>
      <c r="BA338" s="130"/>
      <c r="BB338" s="130"/>
      <c r="BC338" s="130"/>
      <c r="BD338" s="130"/>
      <c r="BE338" s="130"/>
      <c r="BF338" s="130"/>
      <c r="BG338" s="130"/>
      <c r="BH338" s="130"/>
      <c r="BI338" s="130"/>
      <c r="BJ338" s="130"/>
      <c r="BK338" s="130"/>
      <c r="BL338" s="130"/>
      <c r="BM338" s="130"/>
      <c r="BN338" s="130"/>
      <c r="BO338" s="130"/>
      <c r="BP338" s="130"/>
      <c r="BQ338" s="130"/>
      <c r="BR338" s="130"/>
      <c r="BS338" s="130"/>
      <c r="BT338" s="130"/>
      <c r="BU338" s="130"/>
      <c r="BV338" s="130"/>
      <c r="BW338" s="130"/>
      <c r="BX338" s="130"/>
      <c r="BY338" s="130"/>
      <c r="BZ338" s="130"/>
      <c r="CA338" s="130"/>
      <c r="CB338" s="130"/>
      <c r="CC338" s="130"/>
      <c r="CD338" s="130"/>
      <c r="CE338" s="130"/>
      <c r="CF338" s="130"/>
      <c r="CG338" s="130"/>
      <c r="CH338" s="130"/>
      <c r="CI338" s="130"/>
      <c r="CJ338" s="130"/>
      <c r="CK338" s="130"/>
      <c r="CL338" s="130"/>
      <c r="CM338" s="130"/>
      <c r="CN338" s="130"/>
      <c r="CO338" s="130"/>
      <c r="CP338" s="130"/>
      <c r="CQ338" s="130"/>
      <c r="CR338" s="130"/>
      <c r="CS338" s="130"/>
      <c r="CT338" s="130"/>
      <c r="CU338" s="130"/>
      <c r="CV338" s="130"/>
      <c r="CW338" s="130"/>
      <c r="CX338" s="130"/>
      <c r="CY338" s="130"/>
      <c r="CZ338" s="130"/>
      <c r="DA338" s="130"/>
      <c r="DB338" s="130"/>
      <c r="DC338" s="130"/>
      <c r="DD338" s="130"/>
      <c r="DE338" s="130"/>
      <c r="DF338" s="130"/>
      <c r="DG338" s="130"/>
      <c r="DH338" s="130"/>
      <c r="DI338" s="130"/>
      <c r="DJ338" s="130"/>
      <c r="DK338" s="130"/>
      <c r="DL338" s="130"/>
      <c r="DM338" s="130"/>
      <c r="DN338" s="130"/>
      <c r="DO338" s="130"/>
      <c r="DP338" s="130"/>
      <c r="DQ338" s="130"/>
      <c r="DR338" s="130"/>
      <c r="DS338" s="130"/>
      <c r="DT338" s="130"/>
      <c r="DU338" s="130"/>
      <c r="DV338" s="130"/>
      <c r="DW338" s="130"/>
      <c r="DX338" s="130"/>
      <c r="DY338" s="130"/>
      <c r="DZ338" s="130"/>
      <c r="EA338" s="130"/>
      <c r="EB338" s="130"/>
    </row>
    <row r="339" spans="2:132" s="95" customFormat="1" ht="15.75" customHeight="1">
      <c r="C339" s="98"/>
      <c r="E339" s="2"/>
      <c r="S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  <c r="AF339" s="130"/>
      <c r="AG339" s="130"/>
      <c r="AH339" s="130"/>
      <c r="AI339" s="130"/>
      <c r="AJ339" s="130"/>
      <c r="AK339" s="130"/>
      <c r="AL339" s="130"/>
      <c r="AM339" s="130"/>
      <c r="AN339" s="130"/>
      <c r="AO339" s="130"/>
      <c r="AP339" s="130"/>
      <c r="AQ339" s="130"/>
      <c r="AR339" s="130"/>
      <c r="AS339" s="130"/>
      <c r="AT339" s="130"/>
      <c r="AU339" s="130"/>
      <c r="AV339" s="130"/>
      <c r="AW339" s="130"/>
      <c r="AX339" s="130"/>
      <c r="AY339" s="130"/>
      <c r="AZ339" s="130"/>
      <c r="BA339" s="130"/>
      <c r="BB339" s="130"/>
      <c r="BC339" s="130"/>
      <c r="BD339" s="130"/>
      <c r="BE339" s="130"/>
      <c r="BF339" s="130"/>
      <c r="BG339" s="130"/>
      <c r="BH339" s="130"/>
      <c r="BI339" s="130"/>
      <c r="BJ339" s="130"/>
      <c r="BK339" s="130"/>
      <c r="BL339" s="130"/>
      <c r="BM339" s="130"/>
      <c r="BN339" s="130"/>
      <c r="BO339" s="130"/>
      <c r="BP339" s="130"/>
      <c r="BQ339" s="130"/>
      <c r="BR339" s="130"/>
      <c r="BS339" s="130"/>
      <c r="BT339" s="130"/>
      <c r="BU339" s="130"/>
      <c r="BV339" s="130"/>
      <c r="BW339" s="130"/>
      <c r="BX339" s="130"/>
      <c r="BY339" s="130"/>
      <c r="BZ339" s="130"/>
      <c r="CA339" s="130"/>
      <c r="CB339" s="130"/>
      <c r="CC339" s="130"/>
      <c r="CD339" s="130"/>
      <c r="CE339" s="130"/>
      <c r="CF339" s="130"/>
      <c r="CG339" s="130"/>
      <c r="CH339" s="130"/>
      <c r="CI339" s="130"/>
      <c r="CJ339" s="130"/>
      <c r="CK339" s="130"/>
      <c r="CL339" s="130"/>
      <c r="CM339" s="130"/>
      <c r="CN339" s="130"/>
      <c r="CO339" s="130"/>
      <c r="CP339" s="130"/>
      <c r="CQ339" s="130"/>
      <c r="CR339" s="130"/>
      <c r="CS339" s="130"/>
      <c r="CT339" s="130"/>
      <c r="CU339" s="130"/>
      <c r="CV339" s="130"/>
      <c r="CW339" s="130"/>
      <c r="CX339" s="130"/>
      <c r="CY339" s="130"/>
      <c r="CZ339" s="130"/>
      <c r="DA339" s="130"/>
      <c r="DB339" s="130"/>
      <c r="DC339" s="130"/>
      <c r="DD339" s="130"/>
      <c r="DE339" s="130"/>
      <c r="DF339" s="130"/>
      <c r="DG339" s="130"/>
      <c r="DH339" s="130"/>
      <c r="DI339" s="130"/>
      <c r="DJ339" s="130"/>
      <c r="DK339" s="130"/>
      <c r="DL339" s="130"/>
      <c r="DM339" s="130"/>
      <c r="DN339" s="130"/>
      <c r="DO339" s="130"/>
      <c r="DP339" s="130"/>
      <c r="DQ339" s="130"/>
      <c r="DR339" s="130"/>
      <c r="DS339" s="130"/>
      <c r="DT339" s="130"/>
      <c r="DU339" s="130"/>
      <c r="DV339" s="130"/>
      <c r="DW339" s="130"/>
      <c r="DX339" s="130"/>
      <c r="DY339" s="130"/>
      <c r="DZ339" s="130"/>
      <c r="EA339" s="130"/>
      <c r="EB339" s="130"/>
    </row>
    <row r="340" spans="2:132" s="95" customFormat="1" ht="15.75" customHeight="1">
      <c r="C340" s="98"/>
      <c r="E340" s="2"/>
      <c r="S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  <c r="AF340" s="130"/>
      <c r="AG340" s="130"/>
      <c r="AH340" s="130"/>
      <c r="AI340" s="130"/>
      <c r="AJ340" s="130"/>
      <c r="AK340" s="130"/>
      <c r="AL340" s="130"/>
      <c r="AM340" s="130"/>
      <c r="AN340" s="130"/>
      <c r="AO340" s="130"/>
      <c r="AP340" s="130"/>
      <c r="AQ340" s="130"/>
      <c r="AR340" s="130"/>
      <c r="AS340" s="130"/>
      <c r="AT340" s="130"/>
      <c r="AU340" s="130"/>
      <c r="AV340" s="130"/>
      <c r="AW340" s="130"/>
      <c r="AX340" s="130"/>
      <c r="AY340" s="130"/>
      <c r="AZ340" s="130"/>
      <c r="BA340" s="130"/>
      <c r="BB340" s="130"/>
      <c r="BC340" s="130"/>
      <c r="BD340" s="130"/>
      <c r="BE340" s="130"/>
      <c r="BF340" s="130"/>
      <c r="BG340" s="130"/>
      <c r="BH340" s="130"/>
      <c r="BI340" s="130"/>
      <c r="BJ340" s="130"/>
      <c r="BK340" s="130"/>
      <c r="BL340" s="130"/>
      <c r="BM340" s="130"/>
      <c r="BN340" s="130"/>
      <c r="BO340" s="130"/>
      <c r="BP340" s="130"/>
      <c r="BQ340" s="130"/>
      <c r="BR340" s="130"/>
      <c r="BS340" s="130"/>
      <c r="BT340" s="130"/>
      <c r="BU340" s="130"/>
      <c r="BV340" s="130"/>
      <c r="BW340" s="130"/>
      <c r="BX340" s="130"/>
      <c r="BY340" s="130"/>
      <c r="BZ340" s="130"/>
      <c r="CA340" s="130"/>
      <c r="CB340" s="130"/>
      <c r="CC340" s="130"/>
      <c r="CD340" s="130"/>
      <c r="CE340" s="130"/>
      <c r="CF340" s="130"/>
      <c r="CG340" s="130"/>
      <c r="CH340" s="130"/>
      <c r="CI340" s="130"/>
      <c r="CJ340" s="130"/>
      <c r="CK340" s="130"/>
      <c r="CL340" s="130"/>
      <c r="CM340" s="130"/>
      <c r="CN340" s="130"/>
      <c r="CO340" s="130"/>
      <c r="CP340" s="130"/>
      <c r="CQ340" s="130"/>
      <c r="CR340" s="130"/>
      <c r="CS340" s="130"/>
      <c r="CT340" s="130"/>
      <c r="CU340" s="130"/>
      <c r="CV340" s="130"/>
      <c r="CW340" s="130"/>
      <c r="CX340" s="130"/>
      <c r="CY340" s="130"/>
      <c r="CZ340" s="130"/>
      <c r="DA340" s="130"/>
      <c r="DB340" s="130"/>
      <c r="DC340" s="130"/>
      <c r="DD340" s="130"/>
      <c r="DE340" s="130"/>
      <c r="DF340" s="130"/>
      <c r="DG340" s="130"/>
      <c r="DH340" s="130"/>
      <c r="DI340" s="130"/>
      <c r="DJ340" s="130"/>
      <c r="DK340" s="130"/>
      <c r="DL340" s="130"/>
      <c r="DM340" s="130"/>
      <c r="DN340" s="130"/>
      <c r="DO340" s="130"/>
      <c r="DP340" s="130"/>
      <c r="DQ340" s="130"/>
      <c r="DR340" s="130"/>
      <c r="DS340" s="130"/>
      <c r="DT340" s="130"/>
      <c r="DU340" s="130"/>
      <c r="DV340" s="130"/>
      <c r="DW340" s="130"/>
      <c r="DX340" s="130"/>
      <c r="DY340" s="130"/>
      <c r="DZ340" s="130"/>
      <c r="EA340" s="130"/>
      <c r="EB340" s="130"/>
    </row>
    <row r="341" spans="2:132" s="95" customFormat="1" ht="15.75" customHeight="1">
      <c r="C341" s="98"/>
      <c r="E341" s="2"/>
      <c r="S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  <c r="AF341" s="130"/>
      <c r="AG341" s="130"/>
      <c r="AH341" s="130"/>
      <c r="AI341" s="130"/>
      <c r="AJ341" s="130"/>
      <c r="AK341" s="130"/>
      <c r="AL341" s="130"/>
      <c r="AM341" s="130"/>
      <c r="AN341" s="130"/>
      <c r="AO341" s="130"/>
      <c r="AP341" s="130"/>
      <c r="AQ341" s="130"/>
      <c r="AR341" s="130"/>
      <c r="AS341" s="130"/>
      <c r="AT341" s="130"/>
      <c r="AU341" s="130"/>
      <c r="AV341" s="130"/>
      <c r="AW341" s="130"/>
      <c r="AX341" s="130"/>
      <c r="AY341" s="130"/>
      <c r="AZ341" s="130"/>
      <c r="BA341" s="130"/>
      <c r="BB341" s="130"/>
      <c r="BC341" s="130"/>
      <c r="BD341" s="130"/>
      <c r="BE341" s="130"/>
      <c r="BF341" s="130"/>
      <c r="BG341" s="130"/>
      <c r="BH341" s="130"/>
      <c r="BI341" s="130"/>
      <c r="BJ341" s="130"/>
      <c r="BK341" s="130"/>
      <c r="BL341" s="130"/>
      <c r="BM341" s="130"/>
      <c r="BN341" s="130"/>
      <c r="BO341" s="130"/>
      <c r="BP341" s="130"/>
      <c r="BQ341" s="130"/>
      <c r="BR341" s="130"/>
      <c r="BS341" s="130"/>
      <c r="BT341" s="130"/>
      <c r="BU341" s="130"/>
      <c r="BV341" s="130"/>
      <c r="BW341" s="130"/>
      <c r="BX341" s="130"/>
      <c r="BY341" s="130"/>
      <c r="BZ341" s="130"/>
      <c r="CA341" s="130"/>
      <c r="CB341" s="130"/>
      <c r="CC341" s="130"/>
      <c r="CD341" s="130"/>
      <c r="CE341" s="130"/>
      <c r="CF341" s="130"/>
      <c r="CG341" s="130"/>
      <c r="CH341" s="130"/>
      <c r="CI341" s="130"/>
      <c r="CJ341" s="130"/>
      <c r="CK341" s="130"/>
      <c r="CL341" s="130"/>
      <c r="CM341" s="130"/>
      <c r="CN341" s="130"/>
      <c r="CO341" s="130"/>
      <c r="CP341" s="130"/>
      <c r="CQ341" s="130"/>
      <c r="CR341" s="130"/>
      <c r="CS341" s="130"/>
      <c r="CT341" s="130"/>
      <c r="CU341" s="130"/>
      <c r="CV341" s="130"/>
      <c r="CW341" s="130"/>
      <c r="CX341" s="130"/>
      <c r="CY341" s="130"/>
      <c r="CZ341" s="130"/>
      <c r="DA341" s="130"/>
      <c r="DB341" s="130"/>
      <c r="DC341" s="130"/>
      <c r="DD341" s="130"/>
      <c r="DE341" s="130"/>
      <c r="DF341" s="130"/>
      <c r="DG341" s="130"/>
      <c r="DH341" s="130"/>
      <c r="DI341" s="130"/>
      <c r="DJ341" s="130"/>
      <c r="DK341" s="130"/>
      <c r="DL341" s="130"/>
      <c r="DM341" s="130"/>
      <c r="DN341" s="130"/>
      <c r="DO341" s="130"/>
      <c r="DP341" s="130"/>
      <c r="DQ341" s="130"/>
      <c r="DR341" s="130"/>
      <c r="DS341" s="130"/>
      <c r="DT341" s="130"/>
      <c r="DU341" s="130"/>
      <c r="DV341" s="130"/>
      <c r="DW341" s="130"/>
      <c r="DX341" s="130"/>
      <c r="DY341" s="130"/>
      <c r="DZ341" s="130"/>
      <c r="EA341" s="130"/>
      <c r="EB341" s="130"/>
    </row>
    <row r="342" spans="2:132" s="95" customFormat="1" ht="15.75" customHeight="1">
      <c r="C342" s="98"/>
      <c r="E342" s="2"/>
      <c r="S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  <c r="AF342" s="130"/>
      <c r="AG342" s="130"/>
      <c r="AH342" s="130"/>
      <c r="AI342" s="130"/>
      <c r="AJ342" s="130"/>
      <c r="AK342" s="130"/>
      <c r="AL342" s="130"/>
      <c r="AM342" s="130"/>
      <c r="AN342" s="130"/>
      <c r="AO342" s="130"/>
      <c r="AP342" s="130"/>
      <c r="AQ342" s="130"/>
      <c r="AR342" s="130"/>
      <c r="AS342" s="130"/>
      <c r="AT342" s="130"/>
      <c r="AU342" s="130"/>
      <c r="AV342" s="130"/>
      <c r="AW342" s="130"/>
      <c r="AX342" s="130"/>
      <c r="AY342" s="130"/>
      <c r="AZ342" s="130"/>
      <c r="BA342" s="130"/>
      <c r="BB342" s="130"/>
      <c r="BC342" s="130"/>
      <c r="BD342" s="130"/>
      <c r="BE342" s="130"/>
      <c r="BF342" s="130"/>
      <c r="BG342" s="130"/>
      <c r="BH342" s="130"/>
      <c r="BI342" s="130"/>
      <c r="BJ342" s="130"/>
      <c r="BK342" s="130"/>
      <c r="BL342" s="130"/>
      <c r="BM342" s="130"/>
      <c r="BN342" s="130"/>
      <c r="BO342" s="130"/>
      <c r="BP342" s="130"/>
      <c r="BQ342" s="130"/>
      <c r="BR342" s="130"/>
      <c r="BS342" s="130"/>
      <c r="BT342" s="130"/>
      <c r="BU342" s="130"/>
      <c r="BV342" s="130"/>
      <c r="BW342" s="130"/>
      <c r="BX342" s="130"/>
      <c r="BY342" s="130"/>
      <c r="BZ342" s="130"/>
      <c r="CA342" s="130"/>
      <c r="CB342" s="130"/>
      <c r="CC342" s="130"/>
      <c r="CD342" s="130"/>
      <c r="CE342" s="130"/>
      <c r="CF342" s="130"/>
      <c r="CG342" s="130"/>
      <c r="CH342" s="130"/>
      <c r="CI342" s="130"/>
      <c r="CJ342" s="130"/>
      <c r="CK342" s="130"/>
      <c r="CL342" s="130"/>
      <c r="CM342" s="130"/>
      <c r="CN342" s="130"/>
      <c r="CO342" s="130"/>
      <c r="CP342" s="130"/>
      <c r="CQ342" s="130"/>
      <c r="CR342" s="130"/>
      <c r="CS342" s="130"/>
      <c r="CT342" s="130"/>
      <c r="CU342" s="130"/>
      <c r="CV342" s="130"/>
      <c r="CW342" s="130"/>
      <c r="CX342" s="130"/>
      <c r="CY342" s="130"/>
      <c r="CZ342" s="130"/>
      <c r="DA342" s="130"/>
      <c r="DB342" s="130"/>
      <c r="DC342" s="130"/>
      <c r="DD342" s="130"/>
      <c r="DE342" s="130"/>
      <c r="DF342" s="130"/>
      <c r="DG342" s="130"/>
      <c r="DH342" s="130"/>
      <c r="DI342" s="130"/>
      <c r="DJ342" s="130"/>
      <c r="DK342" s="130"/>
      <c r="DL342" s="130"/>
      <c r="DM342" s="130"/>
      <c r="DN342" s="130"/>
      <c r="DO342" s="130"/>
      <c r="DP342" s="130"/>
      <c r="DQ342" s="130"/>
      <c r="DR342" s="130"/>
      <c r="DS342" s="130"/>
      <c r="DT342" s="130"/>
      <c r="DU342" s="130"/>
      <c r="DV342" s="130"/>
      <c r="DW342" s="130"/>
      <c r="DX342" s="130"/>
      <c r="DY342" s="130"/>
      <c r="DZ342" s="130"/>
      <c r="EA342" s="130"/>
      <c r="EB342" s="130"/>
    </row>
    <row r="343" spans="2:132" s="95" customFormat="1" ht="15.75" customHeight="1">
      <c r="B343" s="2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S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/>
      <c r="AT343" s="130"/>
      <c r="AU343" s="130"/>
      <c r="AV343" s="130"/>
      <c r="AW343" s="130"/>
      <c r="AX343" s="130"/>
      <c r="AY343" s="130"/>
      <c r="AZ343" s="130"/>
      <c r="BA343" s="130"/>
      <c r="BB343" s="130"/>
      <c r="BC343" s="130"/>
      <c r="BD343" s="130"/>
      <c r="BE343" s="130"/>
      <c r="BF343" s="130"/>
      <c r="BG343" s="130"/>
      <c r="BH343" s="130"/>
      <c r="BI343" s="130"/>
      <c r="BJ343" s="130"/>
      <c r="BK343" s="130"/>
      <c r="BL343" s="130"/>
      <c r="BM343" s="130"/>
      <c r="BN343" s="130"/>
      <c r="BO343" s="130"/>
      <c r="BP343" s="130"/>
      <c r="BQ343" s="130"/>
      <c r="BR343" s="130"/>
      <c r="BS343" s="130"/>
      <c r="BT343" s="130"/>
      <c r="BU343" s="130"/>
      <c r="BV343" s="130"/>
      <c r="BW343" s="130"/>
      <c r="BX343" s="130"/>
      <c r="BY343" s="130"/>
      <c r="BZ343" s="130"/>
      <c r="CA343" s="130"/>
      <c r="CB343" s="130"/>
      <c r="CC343" s="130"/>
      <c r="CD343" s="130"/>
      <c r="CE343" s="130"/>
      <c r="CF343" s="130"/>
      <c r="CG343" s="130"/>
      <c r="CH343" s="130"/>
      <c r="CI343" s="130"/>
      <c r="CJ343" s="130"/>
      <c r="CK343" s="130"/>
      <c r="CL343" s="130"/>
      <c r="CM343" s="130"/>
      <c r="CN343" s="130"/>
      <c r="CO343" s="130"/>
      <c r="CP343" s="130"/>
      <c r="CQ343" s="130"/>
      <c r="CR343" s="130"/>
      <c r="CS343" s="130"/>
      <c r="CT343" s="130"/>
      <c r="CU343" s="130"/>
      <c r="CV343" s="130"/>
      <c r="CW343" s="130"/>
      <c r="CX343" s="130"/>
      <c r="CY343" s="130"/>
      <c r="CZ343" s="130"/>
      <c r="DA343" s="130"/>
      <c r="DB343" s="130"/>
      <c r="DC343" s="130"/>
      <c r="DD343" s="130"/>
      <c r="DE343" s="130"/>
      <c r="DF343" s="130"/>
      <c r="DG343" s="130"/>
      <c r="DH343" s="130"/>
      <c r="DI343" s="130"/>
      <c r="DJ343" s="130"/>
      <c r="DK343" s="130"/>
      <c r="DL343" s="130"/>
      <c r="DM343" s="130"/>
      <c r="DN343" s="130"/>
      <c r="DO343" s="130"/>
      <c r="DP343" s="130"/>
      <c r="DQ343" s="130"/>
      <c r="DR343" s="130"/>
      <c r="DS343" s="130"/>
      <c r="DT343" s="130"/>
      <c r="DU343" s="130"/>
      <c r="DV343" s="130"/>
      <c r="DW343" s="130"/>
      <c r="DX343" s="130"/>
      <c r="DY343" s="130"/>
      <c r="DZ343" s="130"/>
      <c r="EA343" s="130"/>
      <c r="EB343" s="130"/>
    </row>
    <row r="344" spans="2:132" s="95" customFormat="1" ht="15.75" customHeight="1">
      <c r="B344" s="2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S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  <c r="AF344" s="130"/>
      <c r="AG344" s="130"/>
      <c r="AH344" s="130"/>
      <c r="AI344" s="130"/>
      <c r="AJ344" s="130"/>
      <c r="AK344" s="130"/>
      <c r="AL344" s="130"/>
      <c r="AM344" s="130"/>
      <c r="AN344" s="130"/>
      <c r="AO344" s="130"/>
      <c r="AP344" s="130"/>
      <c r="AQ344" s="130"/>
      <c r="AR344" s="130"/>
      <c r="AS344" s="130"/>
      <c r="AT344" s="130"/>
      <c r="AU344" s="130"/>
      <c r="AV344" s="130"/>
      <c r="AW344" s="130"/>
      <c r="AX344" s="130"/>
      <c r="AY344" s="130"/>
      <c r="AZ344" s="130"/>
      <c r="BA344" s="130"/>
      <c r="BB344" s="130"/>
      <c r="BC344" s="130"/>
      <c r="BD344" s="130"/>
      <c r="BE344" s="130"/>
      <c r="BF344" s="130"/>
      <c r="BG344" s="130"/>
      <c r="BH344" s="130"/>
      <c r="BI344" s="130"/>
      <c r="BJ344" s="130"/>
      <c r="BK344" s="130"/>
      <c r="BL344" s="130"/>
      <c r="BM344" s="130"/>
      <c r="BN344" s="130"/>
      <c r="BO344" s="130"/>
      <c r="BP344" s="130"/>
      <c r="BQ344" s="130"/>
      <c r="BR344" s="130"/>
      <c r="BS344" s="130"/>
      <c r="BT344" s="130"/>
      <c r="BU344" s="130"/>
      <c r="BV344" s="130"/>
      <c r="BW344" s="130"/>
      <c r="BX344" s="130"/>
      <c r="BY344" s="130"/>
      <c r="BZ344" s="130"/>
      <c r="CA344" s="130"/>
      <c r="CB344" s="130"/>
      <c r="CC344" s="130"/>
      <c r="CD344" s="130"/>
      <c r="CE344" s="130"/>
      <c r="CF344" s="130"/>
      <c r="CG344" s="130"/>
      <c r="CH344" s="130"/>
      <c r="CI344" s="130"/>
      <c r="CJ344" s="130"/>
      <c r="CK344" s="130"/>
      <c r="CL344" s="130"/>
      <c r="CM344" s="130"/>
      <c r="CN344" s="130"/>
      <c r="CO344" s="130"/>
      <c r="CP344" s="130"/>
      <c r="CQ344" s="130"/>
      <c r="CR344" s="130"/>
      <c r="CS344" s="130"/>
      <c r="CT344" s="130"/>
      <c r="CU344" s="130"/>
      <c r="CV344" s="130"/>
      <c r="CW344" s="130"/>
      <c r="CX344" s="130"/>
      <c r="CY344" s="130"/>
      <c r="CZ344" s="130"/>
      <c r="DA344" s="130"/>
      <c r="DB344" s="130"/>
      <c r="DC344" s="130"/>
      <c r="DD344" s="130"/>
      <c r="DE344" s="130"/>
      <c r="DF344" s="130"/>
      <c r="DG344" s="130"/>
      <c r="DH344" s="130"/>
      <c r="DI344" s="130"/>
      <c r="DJ344" s="130"/>
      <c r="DK344" s="130"/>
      <c r="DL344" s="130"/>
      <c r="DM344" s="130"/>
      <c r="DN344" s="130"/>
      <c r="DO344" s="130"/>
      <c r="DP344" s="130"/>
      <c r="DQ344" s="130"/>
      <c r="DR344" s="130"/>
      <c r="DS344" s="130"/>
      <c r="DT344" s="130"/>
      <c r="DU344" s="130"/>
      <c r="DV344" s="130"/>
      <c r="DW344" s="130"/>
      <c r="DX344" s="130"/>
      <c r="DY344" s="130"/>
      <c r="DZ344" s="130"/>
      <c r="EA344" s="130"/>
      <c r="EB344" s="130"/>
    </row>
    <row r="345" spans="2:132" s="95" customFormat="1" ht="15.75" customHeight="1">
      <c r="B345" s="2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S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  <c r="AF345" s="130"/>
      <c r="AG345" s="130"/>
      <c r="AH345" s="130"/>
      <c r="AI345" s="130"/>
      <c r="AJ345" s="130"/>
      <c r="AK345" s="130"/>
      <c r="AL345" s="130"/>
      <c r="AM345" s="130"/>
      <c r="AN345" s="130"/>
      <c r="AO345" s="130"/>
      <c r="AP345" s="130"/>
      <c r="AQ345" s="130"/>
      <c r="AR345" s="130"/>
      <c r="AS345" s="130"/>
      <c r="AT345" s="130"/>
      <c r="AU345" s="130"/>
      <c r="AV345" s="130"/>
      <c r="AW345" s="130"/>
      <c r="AX345" s="130"/>
      <c r="AY345" s="130"/>
      <c r="AZ345" s="130"/>
      <c r="BA345" s="130"/>
      <c r="BB345" s="130"/>
      <c r="BC345" s="130"/>
      <c r="BD345" s="130"/>
      <c r="BE345" s="130"/>
      <c r="BF345" s="130"/>
      <c r="BG345" s="130"/>
      <c r="BH345" s="130"/>
      <c r="BI345" s="130"/>
      <c r="BJ345" s="130"/>
      <c r="BK345" s="130"/>
      <c r="BL345" s="130"/>
      <c r="BM345" s="130"/>
      <c r="BN345" s="130"/>
      <c r="BO345" s="130"/>
      <c r="BP345" s="130"/>
      <c r="BQ345" s="130"/>
      <c r="BR345" s="130"/>
      <c r="BS345" s="130"/>
      <c r="BT345" s="130"/>
      <c r="BU345" s="130"/>
      <c r="BV345" s="130"/>
      <c r="BW345" s="130"/>
      <c r="BX345" s="130"/>
      <c r="BY345" s="130"/>
      <c r="BZ345" s="130"/>
      <c r="CA345" s="130"/>
      <c r="CB345" s="130"/>
      <c r="CC345" s="130"/>
      <c r="CD345" s="130"/>
      <c r="CE345" s="130"/>
      <c r="CF345" s="130"/>
      <c r="CG345" s="130"/>
      <c r="CH345" s="130"/>
      <c r="CI345" s="130"/>
      <c r="CJ345" s="130"/>
      <c r="CK345" s="130"/>
      <c r="CL345" s="130"/>
      <c r="CM345" s="130"/>
      <c r="CN345" s="130"/>
      <c r="CO345" s="130"/>
      <c r="CP345" s="130"/>
      <c r="CQ345" s="130"/>
      <c r="CR345" s="130"/>
      <c r="CS345" s="130"/>
      <c r="CT345" s="130"/>
      <c r="CU345" s="130"/>
      <c r="CV345" s="130"/>
      <c r="CW345" s="130"/>
      <c r="CX345" s="130"/>
      <c r="CY345" s="130"/>
      <c r="CZ345" s="130"/>
      <c r="DA345" s="130"/>
      <c r="DB345" s="130"/>
      <c r="DC345" s="130"/>
      <c r="DD345" s="130"/>
      <c r="DE345" s="130"/>
      <c r="DF345" s="130"/>
      <c r="DG345" s="130"/>
      <c r="DH345" s="130"/>
      <c r="DI345" s="130"/>
      <c r="DJ345" s="130"/>
      <c r="DK345" s="130"/>
      <c r="DL345" s="130"/>
      <c r="DM345" s="130"/>
      <c r="DN345" s="130"/>
      <c r="DO345" s="130"/>
      <c r="DP345" s="130"/>
      <c r="DQ345" s="130"/>
      <c r="DR345" s="130"/>
      <c r="DS345" s="130"/>
      <c r="DT345" s="130"/>
      <c r="DU345" s="130"/>
      <c r="DV345" s="130"/>
      <c r="DW345" s="130"/>
      <c r="DX345" s="130"/>
      <c r="DY345" s="130"/>
      <c r="DZ345" s="130"/>
      <c r="EA345" s="130"/>
      <c r="EB345" s="130"/>
    </row>
    <row r="346" spans="2:132" s="95" customFormat="1" ht="15.75" customHeight="1">
      <c r="B346" s="2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S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  <c r="AF346" s="130"/>
      <c r="AG346" s="130"/>
      <c r="AH346" s="130"/>
      <c r="AI346" s="130"/>
      <c r="AJ346" s="130"/>
      <c r="AK346" s="130"/>
      <c r="AL346" s="130"/>
      <c r="AM346" s="130"/>
      <c r="AN346" s="130"/>
      <c r="AO346" s="130"/>
      <c r="AP346" s="130"/>
      <c r="AQ346" s="130"/>
      <c r="AR346" s="130"/>
      <c r="AS346" s="130"/>
      <c r="AT346" s="130"/>
      <c r="AU346" s="130"/>
      <c r="AV346" s="130"/>
      <c r="AW346" s="130"/>
      <c r="AX346" s="130"/>
      <c r="AY346" s="130"/>
      <c r="AZ346" s="130"/>
      <c r="BA346" s="130"/>
      <c r="BB346" s="130"/>
      <c r="BC346" s="130"/>
      <c r="BD346" s="130"/>
      <c r="BE346" s="130"/>
      <c r="BF346" s="130"/>
      <c r="BG346" s="130"/>
      <c r="BH346" s="130"/>
      <c r="BI346" s="130"/>
      <c r="BJ346" s="130"/>
      <c r="BK346" s="130"/>
      <c r="BL346" s="130"/>
      <c r="BM346" s="130"/>
      <c r="BN346" s="130"/>
      <c r="BO346" s="130"/>
      <c r="BP346" s="130"/>
      <c r="BQ346" s="130"/>
      <c r="BR346" s="130"/>
      <c r="BS346" s="130"/>
      <c r="BT346" s="130"/>
      <c r="BU346" s="130"/>
      <c r="BV346" s="130"/>
      <c r="BW346" s="130"/>
      <c r="BX346" s="130"/>
      <c r="BY346" s="130"/>
      <c r="BZ346" s="130"/>
      <c r="CA346" s="130"/>
      <c r="CB346" s="130"/>
      <c r="CC346" s="130"/>
      <c r="CD346" s="130"/>
      <c r="CE346" s="130"/>
      <c r="CF346" s="130"/>
      <c r="CG346" s="130"/>
      <c r="CH346" s="130"/>
      <c r="CI346" s="130"/>
      <c r="CJ346" s="130"/>
      <c r="CK346" s="130"/>
      <c r="CL346" s="130"/>
      <c r="CM346" s="130"/>
      <c r="CN346" s="130"/>
      <c r="CO346" s="130"/>
      <c r="CP346" s="130"/>
      <c r="CQ346" s="130"/>
      <c r="CR346" s="130"/>
      <c r="CS346" s="130"/>
      <c r="CT346" s="130"/>
      <c r="CU346" s="130"/>
      <c r="CV346" s="130"/>
      <c r="CW346" s="130"/>
      <c r="CX346" s="130"/>
      <c r="CY346" s="130"/>
      <c r="CZ346" s="130"/>
      <c r="DA346" s="130"/>
      <c r="DB346" s="130"/>
      <c r="DC346" s="130"/>
      <c r="DD346" s="130"/>
      <c r="DE346" s="130"/>
      <c r="DF346" s="130"/>
      <c r="DG346" s="130"/>
      <c r="DH346" s="130"/>
      <c r="DI346" s="130"/>
      <c r="DJ346" s="130"/>
      <c r="DK346" s="130"/>
      <c r="DL346" s="130"/>
      <c r="DM346" s="130"/>
      <c r="DN346" s="130"/>
      <c r="DO346" s="130"/>
      <c r="DP346" s="130"/>
      <c r="DQ346" s="130"/>
      <c r="DR346" s="130"/>
      <c r="DS346" s="130"/>
      <c r="DT346" s="130"/>
      <c r="DU346" s="130"/>
      <c r="DV346" s="130"/>
      <c r="DW346" s="130"/>
      <c r="DX346" s="130"/>
      <c r="DY346" s="130"/>
      <c r="DZ346" s="130"/>
      <c r="EA346" s="130"/>
      <c r="EB346" s="130"/>
    </row>
    <row r="347" spans="2:132" s="95" customFormat="1" ht="15.75" customHeight="1">
      <c r="B347" s="2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S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  <c r="AF347" s="130"/>
      <c r="AG347" s="130"/>
      <c r="AH347" s="130"/>
      <c r="AI347" s="130"/>
      <c r="AJ347" s="130"/>
      <c r="AK347" s="130"/>
      <c r="AL347" s="130"/>
      <c r="AM347" s="130"/>
      <c r="AN347" s="130"/>
      <c r="AO347" s="130"/>
      <c r="AP347" s="130"/>
      <c r="AQ347" s="130"/>
      <c r="AR347" s="130"/>
      <c r="AS347" s="130"/>
      <c r="AT347" s="130"/>
      <c r="AU347" s="130"/>
      <c r="AV347" s="130"/>
      <c r="AW347" s="130"/>
      <c r="AX347" s="130"/>
      <c r="AY347" s="130"/>
      <c r="AZ347" s="130"/>
      <c r="BA347" s="130"/>
      <c r="BB347" s="130"/>
      <c r="BC347" s="130"/>
      <c r="BD347" s="130"/>
      <c r="BE347" s="130"/>
      <c r="BF347" s="130"/>
      <c r="BG347" s="130"/>
      <c r="BH347" s="130"/>
      <c r="BI347" s="130"/>
      <c r="BJ347" s="130"/>
      <c r="BK347" s="130"/>
      <c r="BL347" s="130"/>
      <c r="BM347" s="130"/>
      <c r="BN347" s="130"/>
      <c r="BO347" s="130"/>
      <c r="BP347" s="130"/>
      <c r="BQ347" s="130"/>
      <c r="BR347" s="130"/>
      <c r="BS347" s="130"/>
      <c r="BT347" s="130"/>
      <c r="BU347" s="130"/>
      <c r="BV347" s="130"/>
      <c r="BW347" s="130"/>
      <c r="BX347" s="130"/>
      <c r="BY347" s="130"/>
      <c r="BZ347" s="130"/>
      <c r="CA347" s="130"/>
      <c r="CB347" s="130"/>
      <c r="CC347" s="130"/>
      <c r="CD347" s="130"/>
      <c r="CE347" s="130"/>
      <c r="CF347" s="130"/>
      <c r="CG347" s="130"/>
      <c r="CH347" s="130"/>
      <c r="CI347" s="130"/>
      <c r="CJ347" s="130"/>
      <c r="CK347" s="130"/>
      <c r="CL347" s="130"/>
      <c r="CM347" s="130"/>
      <c r="CN347" s="130"/>
      <c r="CO347" s="130"/>
      <c r="CP347" s="130"/>
      <c r="CQ347" s="130"/>
      <c r="CR347" s="130"/>
      <c r="CS347" s="130"/>
      <c r="CT347" s="130"/>
      <c r="CU347" s="130"/>
      <c r="CV347" s="130"/>
      <c r="CW347" s="130"/>
      <c r="CX347" s="130"/>
      <c r="CY347" s="130"/>
      <c r="CZ347" s="130"/>
      <c r="DA347" s="130"/>
      <c r="DB347" s="130"/>
      <c r="DC347" s="130"/>
      <c r="DD347" s="130"/>
      <c r="DE347" s="130"/>
      <c r="DF347" s="130"/>
      <c r="DG347" s="130"/>
      <c r="DH347" s="130"/>
      <c r="DI347" s="130"/>
      <c r="DJ347" s="130"/>
      <c r="DK347" s="130"/>
      <c r="DL347" s="130"/>
      <c r="DM347" s="130"/>
      <c r="DN347" s="130"/>
      <c r="DO347" s="130"/>
      <c r="DP347" s="130"/>
      <c r="DQ347" s="130"/>
      <c r="DR347" s="130"/>
      <c r="DS347" s="130"/>
      <c r="DT347" s="130"/>
      <c r="DU347" s="130"/>
      <c r="DV347" s="130"/>
      <c r="DW347" s="130"/>
      <c r="DX347" s="130"/>
      <c r="DY347" s="130"/>
      <c r="DZ347" s="130"/>
      <c r="EA347" s="130"/>
      <c r="EB347" s="130"/>
    </row>
    <row r="348" spans="2:132" s="95" customFormat="1" ht="15.75" customHeight="1">
      <c r="B348" s="2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S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  <c r="AF348" s="130"/>
      <c r="AG348" s="130"/>
      <c r="AH348" s="130"/>
      <c r="AI348" s="130"/>
      <c r="AJ348" s="130"/>
      <c r="AK348" s="130"/>
      <c r="AL348" s="130"/>
      <c r="AM348" s="130"/>
      <c r="AN348" s="130"/>
      <c r="AO348" s="130"/>
      <c r="AP348" s="130"/>
      <c r="AQ348" s="130"/>
      <c r="AR348" s="130"/>
      <c r="AS348" s="130"/>
      <c r="AT348" s="130"/>
      <c r="AU348" s="130"/>
      <c r="AV348" s="130"/>
      <c r="AW348" s="130"/>
      <c r="AX348" s="130"/>
      <c r="AY348" s="130"/>
      <c r="AZ348" s="130"/>
      <c r="BA348" s="130"/>
      <c r="BB348" s="130"/>
      <c r="BC348" s="130"/>
      <c r="BD348" s="130"/>
      <c r="BE348" s="130"/>
      <c r="BF348" s="130"/>
      <c r="BG348" s="130"/>
      <c r="BH348" s="130"/>
      <c r="BI348" s="130"/>
      <c r="BJ348" s="130"/>
      <c r="BK348" s="130"/>
      <c r="BL348" s="130"/>
      <c r="BM348" s="130"/>
      <c r="BN348" s="130"/>
      <c r="BO348" s="130"/>
      <c r="BP348" s="130"/>
      <c r="BQ348" s="130"/>
      <c r="BR348" s="130"/>
      <c r="BS348" s="130"/>
      <c r="BT348" s="130"/>
      <c r="BU348" s="130"/>
      <c r="BV348" s="130"/>
      <c r="BW348" s="130"/>
      <c r="BX348" s="130"/>
      <c r="BY348" s="130"/>
      <c r="BZ348" s="130"/>
      <c r="CA348" s="130"/>
      <c r="CB348" s="130"/>
      <c r="CC348" s="130"/>
      <c r="CD348" s="130"/>
      <c r="CE348" s="130"/>
      <c r="CF348" s="130"/>
      <c r="CG348" s="130"/>
      <c r="CH348" s="130"/>
      <c r="CI348" s="130"/>
      <c r="CJ348" s="130"/>
      <c r="CK348" s="130"/>
      <c r="CL348" s="130"/>
      <c r="CM348" s="130"/>
      <c r="CN348" s="130"/>
      <c r="CO348" s="130"/>
      <c r="CP348" s="130"/>
      <c r="CQ348" s="130"/>
      <c r="CR348" s="130"/>
      <c r="CS348" s="130"/>
      <c r="CT348" s="130"/>
      <c r="CU348" s="130"/>
      <c r="CV348" s="130"/>
      <c r="CW348" s="130"/>
      <c r="CX348" s="130"/>
      <c r="CY348" s="130"/>
      <c r="CZ348" s="130"/>
      <c r="DA348" s="130"/>
      <c r="DB348" s="130"/>
      <c r="DC348" s="130"/>
      <c r="DD348" s="130"/>
      <c r="DE348" s="130"/>
      <c r="DF348" s="130"/>
      <c r="DG348" s="130"/>
      <c r="DH348" s="130"/>
      <c r="DI348" s="130"/>
      <c r="DJ348" s="130"/>
      <c r="DK348" s="130"/>
      <c r="DL348" s="130"/>
      <c r="DM348" s="130"/>
      <c r="DN348" s="130"/>
      <c r="DO348" s="130"/>
      <c r="DP348" s="130"/>
      <c r="DQ348" s="130"/>
      <c r="DR348" s="130"/>
      <c r="DS348" s="130"/>
      <c r="DT348" s="130"/>
      <c r="DU348" s="130"/>
      <c r="DV348" s="130"/>
      <c r="DW348" s="130"/>
      <c r="DX348" s="130"/>
      <c r="DY348" s="130"/>
      <c r="DZ348" s="130"/>
      <c r="EA348" s="130"/>
      <c r="EB348" s="130"/>
    </row>
    <row r="349" spans="2:132" s="95" customFormat="1" ht="15.75" customHeight="1">
      <c r="B349" s="2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S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  <c r="AF349" s="130"/>
      <c r="AG349" s="130"/>
      <c r="AH349" s="130"/>
      <c r="AI349" s="130"/>
      <c r="AJ349" s="130"/>
      <c r="AK349" s="130"/>
      <c r="AL349" s="130"/>
      <c r="AM349" s="130"/>
      <c r="AN349" s="130"/>
      <c r="AO349" s="130"/>
      <c r="AP349" s="130"/>
      <c r="AQ349" s="130"/>
      <c r="AR349" s="130"/>
      <c r="AS349" s="130"/>
      <c r="AT349" s="130"/>
      <c r="AU349" s="130"/>
      <c r="AV349" s="130"/>
      <c r="AW349" s="130"/>
      <c r="AX349" s="130"/>
      <c r="AY349" s="130"/>
      <c r="AZ349" s="130"/>
      <c r="BA349" s="130"/>
      <c r="BB349" s="130"/>
      <c r="BC349" s="130"/>
      <c r="BD349" s="130"/>
      <c r="BE349" s="130"/>
      <c r="BF349" s="130"/>
      <c r="BG349" s="130"/>
      <c r="BH349" s="130"/>
      <c r="BI349" s="130"/>
      <c r="BJ349" s="130"/>
      <c r="BK349" s="130"/>
      <c r="BL349" s="130"/>
      <c r="BM349" s="130"/>
      <c r="BN349" s="130"/>
      <c r="BO349" s="130"/>
      <c r="BP349" s="130"/>
      <c r="BQ349" s="130"/>
      <c r="BR349" s="130"/>
      <c r="BS349" s="130"/>
      <c r="BT349" s="130"/>
      <c r="BU349" s="130"/>
      <c r="BV349" s="130"/>
      <c r="BW349" s="130"/>
      <c r="BX349" s="130"/>
      <c r="BY349" s="130"/>
      <c r="BZ349" s="130"/>
      <c r="CA349" s="130"/>
      <c r="CB349" s="130"/>
      <c r="CC349" s="130"/>
      <c r="CD349" s="130"/>
      <c r="CE349" s="130"/>
      <c r="CF349" s="130"/>
      <c r="CG349" s="130"/>
      <c r="CH349" s="130"/>
      <c r="CI349" s="130"/>
      <c r="CJ349" s="130"/>
      <c r="CK349" s="130"/>
      <c r="CL349" s="130"/>
      <c r="CM349" s="130"/>
      <c r="CN349" s="130"/>
      <c r="CO349" s="130"/>
      <c r="CP349" s="130"/>
      <c r="CQ349" s="130"/>
      <c r="CR349" s="130"/>
      <c r="CS349" s="130"/>
      <c r="CT349" s="130"/>
      <c r="CU349" s="130"/>
      <c r="CV349" s="130"/>
      <c r="CW349" s="130"/>
      <c r="CX349" s="130"/>
      <c r="CY349" s="130"/>
      <c r="CZ349" s="130"/>
      <c r="DA349" s="130"/>
      <c r="DB349" s="130"/>
      <c r="DC349" s="130"/>
      <c r="DD349" s="130"/>
      <c r="DE349" s="130"/>
      <c r="DF349" s="130"/>
      <c r="DG349" s="130"/>
      <c r="DH349" s="130"/>
      <c r="DI349" s="130"/>
      <c r="DJ349" s="130"/>
      <c r="DK349" s="130"/>
      <c r="DL349" s="130"/>
      <c r="DM349" s="130"/>
      <c r="DN349" s="130"/>
      <c r="DO349" s="130"/>
      <c r="DP349" s="130"/>
      <c r="DQ349" s="130"/>
      <c r="DR349" s="130"/>
      <c r="DS349" s="130"/>
      <c r="DT349" s="130"/>
      <c r="DU349" s="130"/>
      <c r="DV349" s="130"/>
      <c r="DW349" s="130"/>
      <c r="DX349" s="130"/>
      <c r="DY349" s="130"/>
      <c r="DZ349" s="130"/>
      <c r="EA349" s="130"/>
      <c r="EB349" s="130"/>
    </row>
    <row r="350" spans="2:132" s="95" customFormat="1" ht="15.75" customHeight="1">
      <c r="B350" s="2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S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  <c r="AF350" s="130"/>
      <c r="AG350" s="130"/>
      <c r="AH350" s="130"/>
      <c r="AI350" s="130"/>
      <c r="AJ350" s="130"/>
      <c r="AK350" s="130"/>
      <c r="AL350" s="130"/>
      <c r="AM350" s="130"/>
      <c r="AN350" s="130"/>
      <c r="AO350" s="130"/>
      <c r="AP350" s="130"/>
      <c r="AQ350" s="130"/>
      <c r="AR350" s="130"/>
      <c r="AS350" s="130"/>
      <c r="AT350" s="130"/>
      <c r="AU350" s="130"/>
      <c r="AV350" s="130"/>
      <c r="AW350" s="130"/>
      <c r="AX350" s="130"/>
      <c r="AY350" s="130"/>
      <c r="AZ350" s="130"/>
      <c r="BA350" s="130"/>
      <c r="BB350" s="130"/>
      <c r="BC350" s="130"/>
      <c r="BD350" s="130"/>
      <c r="BE350" s="130"/>
      <c r="BF350" s="130"/>
      <c r="BG350" s="130"/>
      <c r="BH350" s="130"/>
      <c r="BI350" s="130"/>
      <c r="BJ350" s="130"/>
      <c r="BK350" s="130"/>
      <c r="BL350" s="130"/>
      <c r="BM350" s="130"/>
      <c r="BN350" s="130"/>
      <c r="BO350" s="130"/>
      <c r="BP350" s="130"/>
      <c r="BQ350" s="130"/>
      <c r="BR350" s="130"/>
      <c r="BS350" s="130"/>
      <c r="BT350" s="130"/>
      <c r="BU350" s="130"/>
      <c r="BV350" s="130"/>
      <c r="BW350" s="130"/>
      <c r="BX350" s="130"/>
      <c r="BY350" s="130"/>
      <c r="BZ350" s="130"/>
      <c r="CA350" s="130"/>
      <c r="CB350" s="130"/>
      <c r="CC350" s="130"/>
      <c r="CD350" s="130"/>
      <c r="CE350" s="130"/>
      <c r="CF350" s="130"/>
      <c r="CG350" s="130"/>
      <c r="CH350" s="130"/>
      <c r="CI350" s="130"/>
      <c r="CJ350" s="130"/>
      <c r="CK350" s="130"/>
      <c r="CL350" s="130"/>
      <c r="CM350" s="130"/>
      <c r="CN350" s="130"/>
      <c r="CO350" s="130"/>
      <c r="CP350" s="130"/>
      <c r="CQ350" s="130"/>
      <c r="CR350" s="130"/>
      <c r="CS350" s="130"/>
      <c r="CT350" s="130"/>
      <c r="CU350" s="130"/>
      <c r="CV350" s="130"/>
      <c r="CW350" s="130"/>
      <c r="CX350" s="130"/>
      <c r="CY350" s="130"/>
      <c r="CZ350" s="130"/>
      <c r="DA350" s="130"/>
      <c r="DB350" s="130"/>
      <c r="DC350" s="130"/>
      <c r="DD350" s="130"/>
      <c r="DE350" s="130"/>
      <c r="DF350" s="130"/>
      <c r="DG350" s="130"/>
      <c r="DH350" s="130"/>
      <c r="DI350" s="130"/>
      <c r="DJ350" s="130"/>
      <c r="DK350" s="130"/>
      <c r="DL350" s="130"/>
      <c r="DM350" s="130"/>
      <c r="DN350" s="130"/>
      <c r="DO350" s="130"/>
      <c r="DP350" s="130"/>
      <c r="DQ350" s="130"/>
      <c r="DR350" s="130"/>
      <c r="DS350" s="130"/>
      <c r="DT350" s="130"/>
      <c r="DU350" s="130"/>
      <c r="DV350" s="130"/>
      <c r="DW350" s="130"/>
      <c r="DX350" s="130"/>
      <c r="DY350" s="130"/>
      <c r="DZ350" s="130"/>
      <c r="EA350" s="130"/>
      <c r="EB350" s="130"/>
    </row>
    <row r="351" spans="2:132" s="95" customFormat="1" ht="15.75" customHeight="1">
      <c r="B351" s="2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S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  <c r="AF351" s="130"/>
      <c r="AG351" s="130"/>
      <c r="AH351" s="130"/>
      <c r="AI351" s="130"/>
      <c r="AJ351" s="130"/>
      <c r="AK351" s="130"/>
      <c r="AL351" s="130"/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0"/>
      <c r="AX351" s="130"/>
      <c r="AY351" s="130"/>
      <c r="AZ351" s="130"/>
      <c r="BA351" s="130"/>
      <c r="BB351" s="130"/>
      <c r="BC351" s="130"/>
      <c r="BD351" s="130"/>
      <c r="BE351" s="130"/>
      <c r="BF351" s="130"/>
      <c r="BG351" s="130"/>
      <c r="BH351" s="130"/>
      <c r="BI351" s="130"/>
      <c r="BJ351" s="130"/>
      <c r="BK351" s="130"/>
      <c r="BL351" s="130"/>
      <c r="BM351" s="130"/>
      <c r="BN351" s="130"/>
      <c r="BO351" s="130"/>
      <c r="BP351" s="130"/>
      <c r="BQ351" s="130"/>
      <c r="BR351" s="130"/>
      <c r="BS351" s="130"/>
      <c r="BT351" s="130"/>
      <c r="BU351" s="130"/>
      <c r="BV351" s="130"/>
      <c r="BW351" s="130"/>
      <c r="BX351" s="130"/>
      <c r="BY351" s="130"/>
      <c r="BZ351" s="130"/>
      <c r="CA351" s="130"/>
      <c r="CB351" s="130"/>
      <c r="CC351" s="130"/>
      <c r="CD351" s="130"/>
      <c r="CE351" s="130"/>
      <c r="CF351" s="130"/>
      <c r="CG351" s="130"/>
      <c r="CH351" s="130"/>
      <c r="CI351" s="130"/>
      <c r="CJ351" s="130"/>
      <c r="CK351" s="130"/>
      <c r="CL351" s="130"/>
      <c r="CM351" s="130"/>
      <c r="CN351" s="130"/>
      <c r="CO351" s="130"/>
      <c r="CP351" s="130"/>
      <c r="CQ351" s="130"/>
      <c r="CR351" s="130"/>
      <c r="CS351" s="130"/>
      <c r="CT351" s="130"/>
      <c r="CU351" s="130"/>
      <c r="CV351" s="130"/>
      <c r="CW351" s="130"/>
      <c r="CX351" s="130"/>
      <c r="CY351" s="130"/>
      <c r="CZ351" s="130"/>
      <c r="DA351" s="130"/>
      <c r="DB351" s="130"/>
      <c r="DC351" s="130"/>
      <c r="DD351" s="130"/>
      <c r="DE351" s="130"/>
      <c r="DF351" s="130"/>
      <c r="DG351" s="130"/>
      <c r="DH351" s="130"/>
      <c r="DI351" s="130"/>
      <c r="DJ351" s="130"/>
      <c r="DK351" s="130"/>
      <c r="DL351" s="130"/>
      <c r="DM351" s="130"/>
      <c r="DN351" s="130"/>
      <c r="DO351" s="130"/>
      <c r="DP351" s="130"/>
      <c r="DQ351" s="130"/>
      <c r="DR351" s="130"/>
      <c r="DS351" s="130"/>
      <c r="DT351" s="130"/>
      <c r="DU351" s="130"/>
      <c r="DV351" s="130"/>
      <c r="DW351" s="130"/>
      <c r="DX351" s="130"/>
      <c r="DY351" s="130"/>
      <c r="DZ351" s="130"/>
      <c r="EA351" s="130"/>
      <c r="EB351" s="130"/>
    </row>
    <row r="352" spans="2:132" s="95" customFormat="1" ht="15.75" customHeight="1">
      <c r="B352" s="2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S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  <c r="AF352" s="130"/>
      <c r="AG352" s="130"/>
      <c r="AH352" s="130"/>
      <c r="AI352" s="130"/>
      <c r="AJ352" s="130"/>
      <c r="AK352" s="130"/>
      <c r="AL352" s="130"/>
      <c r="AM352" s="130"/>
      <c r="AN352" s="130"/>
      <c r="AO352" s="130"/>
      <c r="AP352" s="130"/>
      <c r="AQ352" s="130"/>
      <c r="AR352" s="130"/>
      <c r="AS352" s="130"/>
      <c r="AT352" s="130"/>
      <c r="AU352" s="130"/>
      <c r="AV352" s="130"/>
      <c r="AW352" s="130"/>
      <c r="AX352" s="130"/>
      <c r="AY352" s="130"/>
      <c r="AZ352" s="130"/>
      <c r="BA352" s="130"/>
      <c r="BB352" s="130"/>
      <c r="BC352" s="130"/>
      <c r="BD352" s="130"/>
      <c r="BE352" s="130"/>
      <c r="BF352" s="130"/>
      <c r="BG352" s="130"/>
      <c r="BH352" s="130"/>
      <c r="BI352" s="130"/>
      <c r="BJ352" s="130"/>
      <c r="BK352" s="130"/>
      <c r="BL352" s="130"/>
      <c r="BM352" s="130"/>
      <c r="BN352" s="130"/>
      <c r="BO352" s="130"/>
      <c r="BP352" s="130"/>
      <c r="BQ352" s="130"/>
      <c r="BR352" s="130"/>
      <c r="BS352" s="130"/>
      <c r="BT352" s="130"/>
      <c r="BU352" s="130"/>
      <c r="BV352" s="130"/>
      <c r="BW352" s="130"/>
      <c r="BX352" s="130"/>
      <c r="BY352" s="130"/>
      <c r="BZ352" s="130"/>
      <c r="CA352" s="130"/>
      <c r="CB352" s="130"/>
      <c r="CC352" s="130"/>
      <c r="CD352" s="130"/>
      <c r="CE352" s="130"/>
      <c r="CF352" s="130"/>
      <c r="CG352" s="130"/>
      <c r="CH352" s="130"/>
      <c r="CI352" s="130"/>
      <c r="CJ352" s="130"/>
      <c r="CK352" s="130"/>
      <c r="CL352" s="130"/>
      <c r="CM352" s="130"/>
      <c r="CN352" s="130"/>
      <c r="CO352" s="130"/>
      <c r="CP352" s="130"/>
      <c r="CQ352" s="130"/>
      <c r="CR352" s="130"/>
      <c r="CS352" s="130"/>
      <c r="CT352" s="130"/>
      <c r="CU352" s="130"/>
      <c r="CV352" s="130"/>
      <c r="CW352" s="130"/>
      <c r="CX352" s="130"/>
      <c r="CY352" s="130"/>
      <c r="CZ352" s="130"/>
      <c r="DA352" s="130"/>
      <c r="DB352" s="130"/>
      <c r="DC352" s="130"/>
      <c r="DD352" s="130"/>
      <c r="DE352" s="130"/>
      <c r="DF352" s="130"/>
      <c r="DG352" s="130"/>
      <c r="DH352" s="130"/>
      <c r="DI352" s="130"/>
      <c r="DJ352" s="130"/>
      <c r="DK352" s="130"/>
      <c r="DL352" s="130"/>
      <c r="DM352" s="130"/>
      <c r="DN352" s="130"/>
      <c r="DO352" s="130"/>
      <c r="DP352" s="130"/>
      <c r="DQ352" s="130"/>
      <c r="DR352" s="130"/>
      <c r="DS352" s="130"/>
      <c r="DT352" s="130"/>
      <c r="DU352" s="130"/>
      <c r="DV352" s="130"/>
      <c r="DW352" s="130"/>
      <c r="DX352" s="130"/>
      <c r="DY352" s="130"/>
      <c r="DZ352" s="130"/>
      <c r="EA352" s="130"/>
      <c r="EB352" s="130"/>
    </row>
    <row r="353" spans="2:132" s="95" customFormat="1" ht="15.75" customHeight="1">
      <c r="B353" s="2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130"/>
      <c r="T353" s="2"/>
      <c r="U353" s="2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0"/>
      <c r="AX353" s="130"/>
      <c r="AY353" s="130"/>
      <c r="AZ353" s="130"/>
      <c r="BA353" s="130"/>
      <c r="BB353" s="130"/>
      <c r="BC353" s="130"/>
      <c r="BD353" s="130"/>
      <c r="BE353" s="130"/>
      <c r="BF353" s="130"/>
      <c r="BG353" s="130"/>
      <c r="BH353" s="130"/>
      <c r="BI353" s="130"/>
      <c r="BJ353" s="130"/>
      <c r="BK353" s="130"/>
      <c r="BL353" s="130"/>
      <c r="BM353" s="130"/>
      <c r="BN353" s="130"/>
      <c r="BO353" s="130"/>
      <c r="BP353" s="130"/>
      <c r="BQ353" s="130"/>
      <c r="BR353" s="130"/>
      <c r="BS353" s="130"/>
      <c r="BT353" s="130"/>
      <c r="BU353" s="130"/>
      <c r="BV353" s="130"/>
      <c r="BW353" s="130"/>
      <c r="BX353" s="130"/>
      <c r="BY353" s="130"/>
      <c r="BZ353" s="130"/>
      <c r="CA353" s="130"/>
      <c r="CB353" s="130"/>
      <c r="CC353" s="130"/>
      <c r="CD353" s="130"/>
      <c r="CE353" s="130"/>
      <c r="CF353" s="130"/>
      <c r="CG353" s="130"/>
      <c r="CH353" s="130"/>
      <c r="CI353" s="130"/>
      <c r="CJ353" s="130"/>
      <c r="CK353" s="130"/>
      <c r="CL353" s="130"/>
      <c r="CM353" s="130"/>
      <c r="CN353" s="130"/>
      <c r="CO353" s="130"/>
      <c r="CP353" s="130"/>
      <c r="CQ353" s="130"/>
      <c r="CR353" s="130"/>
      <c r="CS353" s="130"/>
      <c r="CT353" s="130"/>
      <c r="CU353" s="130"/>
      <c r="CV353" s="130"/>
      <c r="CW353" s="130"/>
      <c r="CX353" s="130"/>
      <c r="CY353" s="130"/>
      <c r="CZ353" s="130"/>
      <c r="DA353" s="130"/>
      <c r="DB353" s="130"/>
      <c r="DC353" s="130"/>
      <c r="DD353" s="130"/>
      <c r="DE353" s="130"/>
      <c r="DF353" s="130"/>
      <c r="DG353" s="130"/>
      <c r="DH353" s="130"/>
      <c r="DI353" s="130"/>
      <c r="DJ353" s="130"/>
      <c r="DK353" s="130"/>
      <c r="DL353" s="130"/>
      <c r="DM353" s="130"/>
      <c r="DN353" s="130"/>
      <c r="DO353" s="130"/>
      <c r="DP353" s="130"/>
      <c r="DQ353" s="130"/>
      <c r="DR353" s="130"/>
      <c r="DS353" s="130"/>
      <c r="DT353" s="130"/>
      <c r="DU353" s="130"/>
      <c r="DV353" s="130"/>
      <c r="DW353" s="130"/>
      <c r="DX353" s="130"/>
      <c r="DY353" s="130"/>
      <c r="DZ353" s="130"/>
      <c r="EA353" s="130"/>
      <c r="EB353" s="130"/>
    </row>
    <row r="354" spans="2:132" s="95" customFormat="1" ht="15.75" customHeight="1">
      <c r="B354" s="2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130"/>
      <c r="T354" s="2"/>
      <c r="U354" s="2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30"/>
      <c r="BB354" s="130"/>
      <c r="BC354" s="130"/>
      <c r="BD354" s="130"/>
      <c r="BE354" s="130"/>
      <c r="BF354" s="130"/>
      <c r="BG354" s="130"/>
      <c r="BH354" s="130"/>
      <c r="BI354" s="130"/>
      <c r="BJ354" s="130"/>
      <c r="BK354" s="130"/>
      <c r="BL354" s="130"/>
      <c r="BM354" s="130"/>
      <c r="BN354" s="130"/>
      <c r="BO354" s="130"/>
      <c r="BP354" s="130"/>
      <c r="BQ354" s="130"/>
      <c r="BR354" s="130"/>
      <c r="BS354" s="130"/>
      <c r="BT354" s="130"/>
      <c r="BU354" s="130"/>
      <c r="BV354" s="130"/>
      <c r="BW354" s="130"/>
      <c r="BX354" s="130"/>
      <c r="BY354" s="130"/>
      <c r="BZ354" s="130"/>
      <c r="CA354" s="130"/>
      <c r="CB354" s="130"/>
      <c r="CC354" s="130"/>
      <c r="CD354" s="130"/>
      <c r="CE354" s="130"/>
      <c r="CF354" s="130"/>
      <c r="CG354" s="130"/>
      <c r="CH354" s="130"/>
      <c r="CI354" s="130"/>
      <c r="CJ354" s="130"/>
      <c r="CK354" s="130"/>
      <c r="CL354" s="130"/>
      <c r="CM354" s="130"/>
      <c r="CN354" s="130"/>
      <c r="CO354" s="130"/>
      <c r="CP354" s="130"/>
      <c r="CQ354" s="130"/>
      <c r="CR354" s="130"/>
      <c r="CS354" s="130"/>
      <c r="CT354" s="130"/>
      <c r="CU354" s="130"/>
      <c r="CV354" s="130"/>
      <c r="CW354" s="130"/>
      <c r="CX354" s="130"/>
      <c r="CY354" s="130"/>
      <c r="CZ354" s="130"/>
      <c r="DA354" s="130"/>
      <c r="DB354" s="130"/>
      <c r="DC354" s="130"/>
      <c r="DD354" s="130"/>
      <c r="DE354" s="130"/>
      <c r="DF354" s="130"/>
      <c r="DG354" s="130"/>
      <c r="DH354" s="130"/>
      <c r="DI354" s="130"/>
      <c r="DJ354" s="130"/>
      <c r="DK354" s="130"/>
      <c r="DL354" s="130"/>
      <c r="DM354" s="130"/>
      <c r="DN354" s="130"/>
      <c r="DO354" s="130"/>
      <c r="DP354" s="130"/>
      <c r="DQ354" s="130"/>
      <c r="DR354" s="130"/>
      <c r="DS354" s="130"/>
      <c r="DT354" s="130"/>
      <c r="DU354" s="130"/>
      <c r="DV354" s="130"/>
      <c r="DW354" s="130"/>
      <c r="DX354" s="130"/>
      <c r="DY354" s="130"/>
      <c r="DZ354" s="130"/>
      <c r="EA354" s="130"/>
      <c r="EB354" s="130"/>
    </row>
    <row r="355" spans="2:132" s="95" customFormat="1" ht="15.75" customHeight="1">
      <c r="B355" s="2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130"/>
      <c r="T355" s="2"/>
      <c r="U355" s="2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30"/>
      <c r="BB355" s="130"/>
      <c r="BC355" s="130"/>
      <c r="BD355" s="130"/>
      <c r="BE355" s="130"/>
      <c r="BF355" s="130"/>
      <c r="BG355" s="130"/>
      <c r="BH355" s="130"/>
      <c r="BI355" s="130"/>
      <c r="BJ355" s="130"/>
      <c r="BK355" s="130"/>
      <c r="BL355" s="130"/>
      <c r="BM355" s="130"/>
      <c r="BN355" s="130"/>
      <c r="BO355" s="130"/>
      <c r="BP355" s="130"/>
      <c r="BQ355" s="130"/>
      <c r="BR355" s="130"/>
      <c r="BS355" s="130"/>
      <c r="BT355" s="130"/>
      <c r="BU355" s="130"/>
      <c r="BV355" s="130"/>
      <c r="BW355" s="130"/>
      <c r="BX355" s="130"/>
      <c r="BY355" s="130"/>
      <c r="BZ355" s="130"/>
      <c r="CA355" s="130"/>
      <c r="CB355" s="130"/>
      <c r="CC355" s="130"/>
      <c r="CD355" s="130"/>
      <c r="CE355" s="130"/>
      <c r="CF355" s="130"/>
      <c r="CG355" s="130"/>
      <c r="CH355" s="130"/>
      <c r="CI355" s="130"/>
      <c r="CJ355" s="130"/>
      <c r="CK355" s="130"/>
      <c r="CL355" s="130"/>
      <c r="CM355" s="130"/>
      <c r="CN355" s="130"/>
      <c r="CO355" s="130"/>
      <c r="CP355" s="130"/>
      <c r="CQ355" s="130"/>
      <c r="CR355" s="130"/>
      <c r="CS355" s="130"/>
      <c r="CT355" s="130"/>
      <c r="CU355" s="130"/>
      <c r="CV355" s="130"/>
      <c r="CW355" s="130"/>
      <c r="CX355" s="130"/>
      <c r="CY355" s="130"/>
      <c r="CZ355" s="130"/>
      <c r="DA355" s="130"/>
      <c r="DB355" s="130"/>
      <c r="DC355" s="130"/>
      <c r="DD355" s="130"/>
      <c r="DE355" s="130"/>
      <c r="DF355" s="130"/>
      <c r="DG355" s="130"/>
      <c r="DH355" s="130"/>
      <c r="DI355" s="130"/>
      <c r="DJ355" s="130"/>
      <c r="DK355" s="130"/>
      <c r="DL355" s="130"/>
      <c r="DM355" s="130"/>
      <c r="DN355" s="130"/>
      <c r="DO355" s="130"/>
      <c r="DP355" s="130"/>
      <c r="DQ355" s="130"/>
      <c r="DR355" s="130"/>
      <c r="DS355" s="130"/>
      <c r="DT355" s="130"/>
      <c r="DU355" s="130"/>
      <c r="DV355" s="130"/>
      <c r="DW355" s="130"/>
      <c r="DX355" s="130"/>
      <c r="DY355" s="130"/>
      <c r="DZ355" s="130"/>
      <c r="EA355" s="130"/>
      <c r="EB355" s="130"/>
    </row>
    <row r="356" spans="2:132" s="95" customFormat="1" ht="15.75" customHeight="1">
      <c r="B356" s="2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130"/>
      <c r="T356" s="2"/>
      <c r="U356" s="2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  <c r="AF356" s="130"/>
      <c r="AG356" s="130"/>
      <c r="AH356" s="130"/>
      <c r="AI356" s="130"/>
      <c r="AJ356" s="130"/>
      <c r="AK356" s="130"/>
      <c r="AL356" s="130"/>
      <c r="AM356" s="130"/>
      <c r="AN356" s="130"/>
      <c r="AO356" s="130"/>
      <c r="AP356" s="130"/>
      <c r="AQ356" s="130"/>
      <c r="AR356" s="130"/>
      <c r="AS356" s="130"/>
      <c r="AT356" s="130"/>
      <c r="AU356" s="130"/>
      <c r="AV356" s="130"/>
      <c r="AW356" s="130"/>
      <c r="AX356" s="130"/>
      <c r="AY356" s="130"/>
      <c r="AZ356" s="130"/>
      <c r="BA356" s="130"/>
      <c r="BB356" s="130"/>
      <c r="BC356" s="130"/>
      <c r="BD356" s="130"/>
      <c r="BE356" s="130"/>
      <c r="BF356" s="130"/>
      <c r="BG356" s="130"/>
      <c r="BH356" s="130"/>
      <c r="BI356" s="130"/>
      <c r="BJ356" s="130"/>
      <c r="BK356" s="130"/>
      <c r="BL356" s="130"/>
      <c r="BM356" s="130"/>
      <c r="BN356" s="130"/>
      <c r="BO356" s="130"/>
      <c r="BP356" s="130"/>
      <c r="BQ356" s="130"/>
      <c r="BR356" s="130"/>
      <c r="BS356" s="130"/>
      <c r="BT356" s="130"/>
      <c r="BU356" s="130"/>
      <c r="BV356" s="130"/>
      <c r="BW356" s="130"/>
      <c r="BX356" s="130"/>
      <c r="BY356" s="130"/>
      <c r="BZ356" s="130"/>
      <c r="CA356" s="130"/>
      <c r="CB356" s="130"/>
      <c r="CC356" s="130"/>
      <c r="CD356" s="130"/>
      <c r="CE356" s="130"/>
      <c r="CF356" s="130"/>
      <c r="CG356" s="130"/>
      <c r="CH356" s="130"/>
      <c r="CI356" s="130"/>
      <c r="CJ356" s="130"/>
      <c r="CK356" s="130"/>
      <c r="CL356" s="130"/>
      <c r="CM356" s="130"/>
      <c r="CN356" s="130"/>
      <c r="CO356" s="130"/>
      <c r="CP356" s="130"/>
      <c r="CQ356" s="130"/>
      <c r="CR356" s="130"/>
      <c r="CS356" s="130"/>
      <c r="CT356" s="130"/>
      <c r="CU356" s="130"/>
      <c r="CV356" s="130"/>
      <c r="CW356" s="130"/>
      <c r="CX356" s="130"/>
      <c r="CY356" s="130"/>
      <c r="CZ356" s="130"/>
      <c r="DA356" s="130"/>
      <c r="DB356" s="130"/>
      <c r="DC356" s="130"/>
      <c r="DD356" s="130"/>
      <c r="DE356" s="130"/>
      <c r="DF356" s="130"/>
      <c r="DG356" s="130"/>
      <c r="DH356" s="130"/>
      <c r="DI356" s="130"/>
      <c r="DJ356" s="130"/>
      <c r="DK356" s="130"/>
      <c r="DL356" s="130"/>
      <c r="DM356" s="130"/>
      <c r="DN356" s="130"/>
      <c r="DO356" s="130"/>
      <c r="DP356" s="130"/>
      <c r="DQ356" s="130"/>
      <c r="DR356" s="130"/>
      <c r="DS356" s="130"/>
      <c r="DT356" s="130"/>
      <c r="DU356" s="130"/>
      <c r="DV356" s="130"/>
      <c r="DW356" s="130"/>
      <c r="DX356" s="130"/>
      <c r="DY356" s="130"/>
      <c r="DZ356" s="130"/>
      <c r="EA356" s="130"/>
      <c r="EB356" s="130"/>
    </row>
    <row r="357" spans="2:132" s="95" customFormat="1" ht="15.75" customHeight="1">
      <c r="B357" s="2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130"/>
      <c r="T357" s="2"/>
      <c r="U357" s="2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30"/>
      <c r="BB357" s="130"/>
      <c r="BC357" s="130"/>
      <c r="BD357" s="130"/>
      <c r="BE357" s="130"/>
      <c r="BF357" s="130"/>
      <c r="BG357" s="130"/>
      <c r="BH357" s="130"/>
      <c r="BI357" s="130"/>
      <c r="BJ357" s="130"/>
      <c r="BK357" s="130"/>
      <c r="BL357" s="130"/>
      <c r="BM357" s="130"/>
      <c r="BN357" s="130"/>
      <c r="BO357" s="130"/>
      <c r="BP357" s="130"/>
      <c r="BQ357" s="130"/>
      <c r="BR357" s="130"/>
      <c r="BS357" s="130"/>
      <c r="BT357" s="130"/>
      <c r="BU357" s="130"/>
      <c r="BV357" s="130"/>
      <c r="BW357" s="130"/>
      <c r="BX357" s="130"/>
      <c r="BY357" s="130"/>
      <c r="BZ357" s="130"/>
      <c r="CA357" s="130"/>
      <c r="CB357" s="130"/>
      <c r="CC357" s="130"/>
      <c r="CD357" s="130"/>
      <c r="CE357" s="130"/>
      <c r="CF357" s="130"/>
      <c r="CG357" s="130"/>
      <c r="CH357" s="130"/>
      <c r="CI357" s="130"/>
      <c r="CJ357" s="130"/>
      <c r="CK357" s="130"/>
      <c r="CL357" s="130"/>
      <c r="CM357" s="130"/>
      <c r="CN357" s="130"/>
      <c r="CO357" s="130"/>
      <c r="CP357" s="130"/>
      <c r="CQ357" s="130"/>
      <c r="CR357" s="130"/>
      <c r="CS357" s="130"/>
      <c r="CT357" s="130"/>
      <c r="CU357" s="130"/>
      <c r="CV357" s="130"/>
      <c r="CW357" s="130"/>
      <c r="CX357" s="130"/>
      <c r="CY357" s="130"/>
      <c r="CZ357" s="130"/>
      <c r="DA357" s="130"/>
      <c r="DB357" s="130"/>
      <c r="DC357" s="130"/>
      <c r="DD357" s="130"/>
      <c r="DE357" s="130"/>
      <c r="DF357" s="130"/>
      <c r="DG357" s="130"/>
      <c r="DH357" s="130"/>
      <c r="DI357" s="130"/>
      <c r="DJ357" s="130"/>
      <c r="DK357" s="130"/>
      <c r="DL357" s="130"/>
      <c r="DM357" s="130"/>
      <c r="DN357" s="130"/>
      <c r="DO357" s="130"/>
      <c r="DP357" s="130"/>
      <c r="DQ357" s="130"/>
      <c r="DR357" s="130"/>
      <c r="DS357" s="130"/>
      <c r="DT357" s="130"/>
      <c r="DU357" s="130"/>
      <c r="DV357" s="130"/>
      <c r="DW357" s="130"/>
      <c r="DX357" s="130"/>
      <c r="DY357" s="130"/>
      <c r="DZ357" s="130"/>
      <c r="EA357" s="130"/>
      <c r="EB357" s="130"/>
    </row>
    <row r="358" spans="2:132" s="95" customFormat="1" ht="15.75" customHeight="1">
      <c r="B358" s="2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130"/>
      <c r="T358" s="2"/>
      <c r="U358" s="2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30"/>
      <c r="BB358" s="130"/>
      <c r="BC358" s="130"/>
      <c r="BD358" s="130"/>
      <c r="BE358" s="130"/>
      <c r="BF358" s="130"/>
      <c r="BG358" s="130"/>
      <c r="BH358" s="130"/>
      <c r="BI358" s="130"/>
      <c r="BJ358" s="130"/>
      <c r="BK358" s="130"/>
      <c r="BL358" s="130"/>
      <c r="BM358" s="130"/>
      <c r="BN358" s="130"/>
      <c r="BO358" s="130"/>
      <c r="BP358" s="130"/>
      <c r="BQ358" s="130"/>
      <c r="BR358" s="130"/>
      <c r="BS358" s="130"/>
      <c r="BT358" s="130"/>
      <c r="BU358" s="130"/>
      <c r="BV358" s="130"/>
      <c r="BW358" s="130"/>
      <c r="BX358" s="130"/>
      <c r="BY358" s="130"/>
      <c r="BZ358" s="130"/>
      <c r="CA358" s="130"/>
      <c r="CB358" s="130"/>
      <c r="CC358" s="130"/>
      <c r="CD358" s="130"/>
      <c r="CE358" s="130"/>
      <c r="CF358" s="130"/>
      <c r="CG358" s="130"/>
      <c r="CH358" s="130"/>
      <c r="CI358" s="130"/>
      <c r="CJ358" s="130"/>
      <c r="CK358" s="130"/>
      <c r="CL358" s="130"/>
      <c r="CM358" s="130"/>
      <c r="CN358" s="130"/>
      <c r="CO358" s="130"/>
      <c r="CP358" s="130"/>
      <c r="CQ358" s="130"/>
      <c r="CR358" s="130"/>
      <c r="CS358" s="130"/>
      <c r="CT358" s="130"/>
      <c r="CU358" s="130"/>
      <c r="CV358" s="130"/>
      <c r="CW358" s="130"/>
      <c r="CX358" s="130"/>
      <c r="CY358" s="130"/>
      <c r="CZ358" s="130"/>
      <c r="DA358" s="130"/>
      <c r="DB358" s="130"/>
      <c r="DC358" s="130"/>
      <c r="DD358" s="130"/>
      <c r="DE358" s="130"/>
      <c r="DF358" s="130"/>
      <c r="DG358" s="130"/>
      <c r="DH358" s="130"/>
      <c r="DI358" s="130"/>
      <c r="DJ358" s="130"/>
      <c r="DK358" s="130"/>
      <c r="DL358" s="130"/>
      <c r="DM358" s="130"/>
      <c r="DN358" s="130"/>
      <c r="DO358" s="130"/>
      <c r="DP358" s="130"/>
      <c r="DQ358" s="130"/>
      <c r="DR358" s="130"/>
      <c r="DS358" s="130"/>
      <c r="DT358" s="130"/>
      <c r="DU358" s="130"/>
      <c r="DV358" s="130"/>
      <c r="DW358" s="130"/>
      <c r="DX358" s="130"/>
      <c r="DY358" s="130"/>
      <c r="DZ358" s="130"/>
      <c r="EA358" s="130"/>
      <c r="EB358" s="130"/>
    </row>
    <row r="359" spans="2:132" s="95" customFormat="1" ht="15.75" customHeight="1">
      <c r="B359" s="2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130"/>
      <c r="T359" s="2"/>
      <c r="U359" s="2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30"/>
      <c r="BB359" s="130"/>
      <c r="BC359" s="130"/>
      <c r="BD359" s="130"/>
      <c r="BE359" s="130"/>
      <c r="BF359" s="130"/>
      <c r="BG359" s="130"/>
      <c r="BH359" s="130"/>
      <c r="BI359" s="130"/>
      <c r="BJ359" s="130"/>
      <c r="BK359" s="130"/>
      <c r="BL359" s="130"/>
      <c r="BM359" s="130"/>
      <c r="BN359" s="130"/>
      <c r="BO359" s="130"/>
      <c r="BP359" s="130"/>
      <c r="BQ359" s="130"/>
      <c r="BR359" s="130"/>
      <c r="BS359" s="130"/>
      <c r="BT359" s="130"/>
      <c r="BU359" s="130"/>
      <c r="BV359" s="130"/>
      <c r="BW359" s="130"/>
      <c r="BX359" s="130"/>
      <c r="BY359" s="130"/>
      <c r="BZ359" s="130"/>
      <c r="CA359" s="130"/>
      <c r="CB359" s="130"/>
      <c r="CC359" s="130"/>
      <c r="CD359" s="130"/>
      <c r="CE359" s="130"/>
      <c r="CF359" s="130"/>
      <c r="CG359" s="130"/>
      <c r="CH359" s="130"/>
      <c r="CI359" s="130"/>
      <c r="CJ359" s="130"/>
      <c r="CK359" s="130"/>
      <c r="CL359" s="130"/>
      <c r="CM359" s="130"/>
      <c r="CN359" s="130"/>
      <c r="CO359" s="130"/>
      <c r="CP359" s="130"/>
      <c r="CQ359" s="130"/>
      <c r="CR359" s="130"/>
      <c r="CS359" s="130"/>
      <c r="CT359" s="130"/>
      <c r="CU359" s="130"/>
      <c r="CV359" s="130"/>
      <c r="CW359" s="130"/>
      <c r="CX359" s="130"/>
      <c r="CY359" s="130"/>
      <c r="CZ359" s="130"/>
      <c r="DA359" s="130"/>
      <c r="DB359" s="130"/>
      <c r="DC359" s="130"/>
      <c r="DD359" s="130"/>
      <c r="DE359" s="130"/>
      <c r="DF359" s="130"/>
      <c r="DG359" s="130"/>
      <c r="DH359" s="130"/>
      <c r="DI359" s="130"/>
      <c r="DJ359" s="130"/>
      <c r="DK359" s="130"/>
      <c r="DL359" s="130"/>
      <c r="DM359" s="130"/>
      <c r="DN359" s="130"/>
      <c r="DO359" s="130"/>
      <c r="DP359" s="130"/>
      <c r="DQ359" s="130"/>
      <c r="DR359" s="130"/>
      <c r="DS359" s="130"/>
      <c r="DT359" s="130"/>
      <c r="DU359" s="130"/>
      <c r="DV359" s="130"/>
      <c r="DW359" s="130"/>
      <c r="DX359" s="130"/>
      <c r="DY359" s="130"/>
      <c r="DZ359" s="130"/>
      <c r="EA359" s="130"/>
      <c r="EB359" s="130"/>
    </row>
    <row r="360" spans="2:132" s="95" customFormat="1" ht="15.75" customHeight="1">
      <c r="B360" s="2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130"/>
      <c r="T360" s="2"/>
      <c r="U360" s="2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  <c r="AF360" s="130"/>
      <c r="AG360" s="130"/>
      <c r="AH360" s="130"/>
      <c r="AI360" s="130"/>
      <c r="AJ360" s="130"/>
      <c r="AK360" s="130"/>
      <c r="AL360" s="130"/>
      <c r="AM360" s="130"/>
      <c r="AN360" s="130"/>
      <c r="AO360" s="130"/>
      <c r="AP360" s="130"/>
      <c r="AQ360" s="130"/>
      <c r="AR360" s="130"/>
      <c r="AS360" s="130"/>
      <c r="AT360" s="130"/>
      <c r="AU360" s="130"/>
      <c r="AV360" s="130"/>
      <c r="AW360" s="130"/>
      <c r="AX360" s="130"/>
      <c r="AY360" s="130"/>
      <c r="AZ360" s="130"/>
      <c r="BA360" s="130"/>
      <c r="BB360" s="130"/>
      <c r="BC360" s="130"/>
      <c r="BD360" s="130"/>
      <c r="BE360" s="130"/>
      <c r="BF360" s="130"/>
      <c r="BG360" s="130"/>
      <c r="BH360" s="130"/>
      <c r="BI360" s="130"/>
      <c r="BJ360" s="130"/>
      <c r="BK360" s="130"/>
      <c r="BL360" s="130"/>
      <c r="BM360" s="130"/>
      <c r="BN360" s="130"/>
      <c r="BO360" s="130"/>
      <c r="BP360" s="130"/>
      <c r="BQ360" s="130"/>
      <c r="BR360" s="130"/>
      <c r="BS360" s="130"/>
      <c r="BT360" s="130"/>
      <c r="BU360" s="130"/>
      <c r="BV360" s="130"/>
      <c r="BW360" s="130"/>
      <c r="BX360" s="130"/>
      <c r="BY360" s="130"/>
      <c r="BZ360" s="130"/>
      <c r="CA360" s="130"/>
      <c r="CB360" s="130"/>
      <c r="CC360" s="130"/>
      <c r="CD360" s="130"/>
      <c r="CE360" s="130"/>
      <c r="CF360" s="130"/>
      <c r="CG360" s="130"/>
      <c r="CH360" s="130"/>
      <c r="CI360" s="130"/>
      <c r="CJ360" s="130"/>
      <c r="CK360" s="130"/>
      <c r="CL360" s="130"/>
      <c r="CM360" s="130"/>
      <c r="CN360" s="130"/>
      <c r="CO360" s="130"/>
      <c r="CP360" s="130"/>
      <c r="CQ360" s="130"/>
      <c r="CR360" s="130"/>
      <c r="CS360" s="130"/>
      <c r="CT360" s="130"/>
      <c r="CU360" s="130"/>
      <c r="CV360" s="130"/>
      <c r="CW360" s="130"/>
      <c r="CX360" s="130"/>
      <c r="CY360" s="130"/>
      <c r="CZ360" s="130"/>
      <c r="DA360" s="130"/>
      <c r="DB360" s="130"/>
      <c r="DC360" s="130"/>
      <c r="DD360" s="130"/>
      <c r="DE360" s="130"/>
      <c r="DF360" s="130"/>
      <c r="DG360" s="130"/>
      <c r="DH360" s="130"/>
      <c r="DI360" s="130"/>
      <c r="DJ360" s="130"/>
      <c r="DK360" s="130"/>
      <c r="DL360" s="130"/>
      <c r="DM360" s="130"/>
      <c r="DN360" s="130"/>
      <c r="DO360" s="130"/>
      <c r="DP360" s="130"/>
      <c r="DQ360" s="130"/>
      <c r="DR360" s="130"/>
      <c r="DS360" s="130"/>
      <c r="DT360" s="130"/>
      <c r="DU360" s="130"/>
      <c r="DV360" s="130"/>
      <c r="DW360" s="130"/>
      <c r="DX360" s="130"/>
      <c r="DY360" s="130"/>
      <c r="DZ360" s="130"/>
      <c r="EA360" s="130"/>
      <c r="EB360" s="130"/>
    </row>
  </sheetData>
  <sheetProtection algorithmName="SHA-512" hashValue="UVZKQn8cXrJN2lKjdJU/F6z01HbJSp38rMDEzNDULoToHID4SOmy/qiSI2VbLm8AZxmYfIN4OHoDC6xL/Ueedw==" saltValue="kfFcb1tZ7+R5blYSgvCTwA==" spinCount="100000" sheet="1" objects="1" scenarios="1"/>
  <mergeCells count="16">
    <mergeCell ref="B4:M5"/>
    <mergeCell ref="B31:B33"/>
    <mergeCell ref="M6:M7"/>
    <mergeCell ref="F6:I6"/>
    <mergeCell ref="J6:J7"/>
    <mergeCell ref="B8:B10"/>
    <mergeCell ref="D6:D7"/>
    <mergeCell ref="E6:E7"/>
    <mergeCell ref="B14:B16"/>
    <mergeCell ref="B26:B28"/>
    <mergeCell ref="L6:L7"/>
    <mergeCell ref="K6:K7"/>
    <mergeCell ref="B23:B25"/>
    <mergeCell ref="B20:B22"/>
    <mergeCell ref="B11:B13"/>
    <mergeCell ref="B17:B19"/>
  </mergeCells>
  <phoneticPr fontId="3" type="noConversion"/>
  <pageMargins left="1.0236220472440944" right="0.74803149606299213" top="1.5354330708661419" bottom="0" header="0.51181102362204722" footer="0"/>
  <pageSetup paperSize="9" scale="67" orientation="portrait" r:id="rId1"/>
  <headerFooter alignWithMargins="0">
    <oddHeader xml:space="preserve">&amp;C&amp;11INSTITUTO SUPERIOR TÉCNICO — BALANÇO SOCIAL DE 2018
</oddHeader>
  </headerFooter>
  <cellWatches>
    <cellWatch r="M13"/>
  </cellWatches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9DE0"/>
    <pageSetUpPr autoPageBreaks="0" fitToPage="1"/>
  </sheetPr>
  <dimension ref="A1:EL231"/>
  <sheetViews>
    <sheetView showGridLines="0" showRowColHeaders="0" topLeftCell="A22" zoomScale="95" zoomScaleNormal="95" zoomScaleSheetLayoutView="100" zoomScalePageLayoutView="110" workbookViewId="0">
      <selection activeCell="P46" sqref="P46"/>
    </sheetView>
  </sheetViews>
  <sheetFormatPr defaultColWidth="9.109375" defaultRowHeight="15.75" customHeight="1"/>
  <cols>
    <col min="1" max="1" width="3.33203125" style="96" customWidth="1"/>
    <col min="2" max="2" width="6.33203125" style="13" customWidth="1"/>
    <col min="3" max="3" width="15.88671875" style="13" customWidth="1"/>
    <col min="4" max="4" width="2.44140625" style="15" customWidth="1"/>
    <col min="5" max="15" width="6.33203125" style="15" customWidth="1"/>
    <col min="16" max="20" width="13.88671875" style="13" customWidth="1"/>
    <col min="21" max="21" width="7.33203125" style="13" customWidth="1"/>
    <col min="22" max="22" width="2.88671875" style="136" customWidth="1"/>
    <col min="23" max="24" width="4.33203125" style="13" customWidth="1"/>
    <col min="25" max="25" width="2.88671875" style="136" customWidth="1"/>
    <col min="26" max="142" width="9.109375" style="136"/>
    <col min="143" max="16384" width="9.109375" style="13"/>
  </cols>
  <sheetData>
    <row r="1" spans="1:142" ht="15.75" customHeight="1">
      <c r="A1" s="152"/>
      <c r="B1" s="152"/>
      <c r="C1" s="100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36"/>
      <c r="Q1" s="136"/>
      <c r="R1" s="100"/>
      <c r="S1" s="266"/>
      <c r="T1" s="107"/>
      <c r="W1" s="100"/>
      <c r="X1" s="136"/>
      <c r="AB1" s="150"/>
      <c r="AC1" s="150"/>
      <c r="EK1" s="13"/>
      <c r="EL1" s="13"/>
    </row>
    <row r="2" spans="1:142" s="9" customFormat="1" ht="15.75" customHeight="1">
      <c r="A2" s="101"/>
      <c r="B2" s="102" t="s">
        <v>347</v>
      </c>
      <c r="D2" s="50"/>
      <c r="E2" s="50"/>
      <c r="F2" s="103"/>
      <c r="G2" s="103"/>
      <c r="H2" s="103"/>
      <c r="J2" s="103"/>
      <c r="K2" s="103"/>
      <c r="L2" s="103"/>
      <c r="M2" s="103"/>
      <c r="N2" s="103"/>
      <c r="O2" s="103"/>
      <c r="P2" s="101"/>
      <c r="Q2" s="101"/>
      <c r="R2" s="151"/>
      <c r="S2" s="107"/>
      <c r="T2" s="107"/>
      <c r="W2" s="159"/>
      <c r="X2" s="101"/>
      <c r="Y2" s="101"/>
      <c r="Z2" s="101"/>
      <c r="AA2" s="101"/>
      <c r="AB2" s="151"/>
      <c r="AC2" s="15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</row>
    <row r="3" spans="1:142" ht="15.75" customHeight="1">
      <c r="A3" s="136"/>
      <c r="B3" s="136"/>
      <c r="C3" s="136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36"/>
      <c r="Q3" s="136"/>
      <c r="R3" s="136"/>
      <c r="S3" s="136"/>
      <c r="T3" s="136"/>
      <c r="U3" s="136"/>
      <c r="W3" s="136"/>
      <c r="X3" s="136"/>
      <c r="EK3" s="13"/>
      <c r="EL3" s="13"/>
    </row>
    <row r="4" spans="1:142" ht="27" customHeight="1">
      <c r="A4" s="217"/>
      <c r="B4" s="535" t="s">
        <v>249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217"/>
      <c r="Q4" s="157"/>
      <c r="R4" s="266"/>
      <c r="S4" s="266"/>
      <c r="T4" s="107"/>
      <c r="U4" s="107"/>
      <c r="V4" s="107"/>
      <c r="W4" s="107"/>
      <c r="X4" s="107"/>
      <c r="Y4" s="107"/>
      <c r="Z4" s="107"/>
      <c r="EK4" s="13"/>
      <c r="EL4" s="13"/>
    </row>
    <row r="5" spans="1:142" ht="15.75" customHeight="1">
      <c r="A5" s="136"/>
      <c r="B5" s="105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EK5" s="13"/>
      <c r="EL5" s="13"/>
    </row>
    <row r="6" spans="1:142" ht="15.75" customHeight="1">
      <c r="A6" s="130"/>
      <c r="B6" s="108"/>
      <c r="C6" s="130"/>
      <c r="D6" s="132"/>
      <c r="E6" s="523" t="s">
        <v>155</v>
      </c>
      <c r="F6" s="523" t="s">
        <v>156</v>
      </c>
      <c r="G6" s="537" t="s">
        <v>159</v>
      </c>
      <c r="H6" s="538"/>
      <c r="I6" s="538"/>
      <c r="J6" s="539"/>
      <c r="K6" s="523" t="s">
        <v>29</v>
      </c>
      <c r="L6" s="523" t="s">
        <v>28</v>
      </c>
      <c r="M6" s="523" t="s">
        <v>66</v>
      </c>
      <c r="N6" s="536" t="s">
        <v>422</v>
      </c>
      <c r="O6" s="518" t="s">
        <v>30</v>
      </c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EK6" s="13"/>
      <c r="EL6" s="13"/>
    </row>
    <row r="7" spans="1:142" ht="111.9" customHeight="1">
      <c r="A7" s="110"/>
      <c r="B7" s="133"/>
      <c r="C7" s="133"/>
      <c r="D7" s="158"/>
      <c r="E7" s="524"/>
      <c r="F7" s="524"/>
      <c r="G7" s="112" t="s">
        <v>79</v>
      </c>
      <c r="H7" s="112" t="s">
        <v>157</v>
      </c>
      <c r="I7" s="113" t="s">
        <v>158</v>
      </c>
      <c r="J7" s="114" t="s">
        <v>7</v>
      </c>
      <c r="K7" s="524"/>
      <c r="L7" s="524"/>
      <c r="M7" s="524"/>
      <c r="N7" s="524"/>
      <c r="O7" s="519"/>
      <c r="P7" s="136"/>
      <c r="Q7" s="136"/>
      <c r="R7" s="136"/>
      <c r="S7" s="107"/>
      <c r="T7" s="107"/>
      <c r="U7" s="107"/>
      <c r="V7" s="107"/>
      <c r="W7" s="107"/>
      <c r="X7" s="107"/>
      <c r="Y7" s="107"/>
      <c r="Z7" s="107"/>
      <c r="EK7" s="13"/>
      <c r="EL7" s="13"/>
    </row>
    <row r="8" spans="1:142" ht="15.75" customHeight="1">
      <c r="A8" s="136"/>
      <c r="B8" s="541" t="s">
        <v>160</v>
      </c>
      <c r="C8" s="542"/>
      <c r="D8" s="124" t="s">
        <v>31</v>
      </c>
      <c r="E8" s="224">
        <v>0</v>
      </c>
      <c r="F8" s="224">
        <v>0</v>
      </c>
      <c r="G8" s="225">
        <v>0</v>
      </c>
      <c r="H8" s="225">
        <v>0</v>
      </c>
      <c r="I8" s="225">
        <v>0</v>
      </c>
      <c r="J8" s="224">
        <f>SUM(G8:I8)</f>
        <v>0</v>
      </c>
      <c r="K8" s="224">
        <v>0</v>
      </c>
      <c r="L8" s="224">
        <v>0</v>
      </c>
      <c r="M8" s="289">
        <v>0</v>
      </c>
      <c r="N8" s="289">
        <v>0</v>
      </c>
      <c r="O8" s="291">
        <f>E8+F8+J8+K8+L8+M8</f>
        <v>0</v>
      </c>
      <c r="P8" s="136"/>
      <c r="Q8" s="136"/>
      <c r="R8" s="136"/>
      <c r="S8" s="136"/>
      <c r="T8" s="136"/>
      <c r="U8" s="189"/>
      <c r="V8" s="189"/>
      <c r="W8" s="150"/>
      <c r="X8" s="136"/>
      <c r="Y8" s="107"/>
      <c r="Z8" s="107"/>
      <c r="EK8" s="13"/>
      <c r="EL8" s="13"/>
    </row>
    <row r="9" spans="1:142" ht="15.75" customHeight="1">
      <c r="A9" s="136"/>
      <c r="B9" s="543"/>
      <c r="C9" s="544"/>
      <c r="D9" s="153" t="s">
        <v>244</v>
      </c>
      <c r="E9" s="227">
        <v>0</v>
      </c>
      <c r="F9" s="227">
        <v>0</v>
      </c>
      <c r="G9" s="228">
        <v>0</v>
      </c>
      <c r="H9" s="228">
        <v>0</v>
      </c>
      <c r="I9" s="228">
        <v>0</v>
      </c>
      <c r="J9" s="227">
        <f>SUM(G9:I9)</f>
        <v>0</v>
      </c>
      <c r="K9" s="325">
        <v>0</v>
      </c>
      <c r="L9" s="325">
        <v>0</v>
      </c>
      <c r="M9" s="326">
        <v>0</v>
      </c>
      <c r="N9" s="326">
        <v>0</v>
      </c>
      <c r="O9" s="292">
        <f>E9+F9+J9+K9+L9+M9</f>
        <v>0</v>
      </c>
      <c r="P9" s="136"/>
      <c r="Q9" s="136"/>
      <c r="R9" s="136"/>
      <c r="S9" s="139"/>
      <c r="T9" s="139"/>
      <c r="U9" s="139"/>
      <c r="V9" s="139"/>
      <c r="W9" s="139"/>
      <c r="X9" s="139"/>
      <c r="Y9" s="107"/>
      <c r="Z9" s="107"/>
      <c r="EK9" s="13"/>
      <c r="EL9" s="13"/>
    </row>
    <row r="10" spans="1:142" ht="15.75" customHeight="1">
      <c r="A10" s="136"/>
      <c r="B10" s="545"/>
      <c r="C10" s="546"/>
      <c r="D10" s="368" t="s">
        <v>32</v>
      </c>
      <c r="E10" s="357">
        <f t="shared" ref="E10:N10" si="0">SUM(E8:E9)</f>
        <v>0</v>
      </c>
      <c r="F10" s="357">
        <f t="shared" si="0"/>
        <v>0</v>
      </c>
      <c r="G10" s="358">
        <f t="shared" si="0"/>
        <v>0</v>
      </c>
      <c r="H10" s="358">
        <f t="shared" si="0"/>
        <v>0</v>
      </c>
      <c r="I10" s="358">
        <f t="shared" si="0"/>
        <v>0</v>
      </c>
      <c r="J10" s="357">
        <f>SUM(J8:J9)</f>
        <v>0</v>
      </c>
      <c r="K10" s="357">
        <f t="shared" si="0"/>
        <v>0</v>
      </c>
      <c r="L10" s="357">
        <f t="shared" si="0"/>
        <v>0</v>
      </c>
      <c r="M10" s="361">
        <f t="shared" si="0"/>
        <v>0</v>
      </c>
      <c r="N10" s="361">
        <f t="shared" si="0"/>
        <v>0</v>
      </c>
      <c r="O10" s="362">
        <f>SUM(O8:O9)</f>
        <v>0</v>
      </c>
      <c r="P10" s="136"/>
      <c r="R10" s="136"/>
      <c r="S10" s="136"/>
      <c r="T10" s="136"/>
      <c r="U10" s="136"/>
      <c r="W10" s="136"/>
      <c r="X10" s="136"/>
      <c r="EK10" s="13"/>
      <c r="EL10" s="13"/>
    </row>
    <row r="11" spans="1:142" s="14" customFormat="1" ht="15" customHeight="1">
      <c r="A11" s="136"/>
      <c r="B11" s="529" t="s">
        <v>39</v>
      </c>
      <c r="C11" s="530"/>
      <c r="D11" s="124" t="s">
        <v>31</v>
      </c>
      <c r="E11" s="224">
        <v>0</v>
      </c>
      <c r="F11" s="224">
        <v>0</v>
      </c>
      <c r="G11" s="225">
        <v>1</v>
      </c>
      <c r="H11" s="225">
        <v>0</v>
      </c>
      <c r="I11" s="225">
        <v>0</v>
      </c>
      <c r="J11" s="224">
        <f>SUM(G11:I11)</f>
        <v>1</v>
      </c>
      <c r="K11" s="327">
        <v>0</v>
      </c>
      <c r="L11" s="327">
        <v>0</v>
      </c>
      <c r="M11" s="328">
        <v>0</v>
      </c>
      <c r="N11" s="328">
        <v>0</v>
      </c>
      <c r="O11" s="291">
        <f>E11+F11+J11+K11+L11+M11</f>
        <v>1</v>
      </c>
      <c r="P11" s="136"/>
      <c r="Q11" s="136"/>
      <c r="R11" s="136"/>
      <c r="S11" s="136"/>
      <c r="T11" s="136"/>
      <c r="U11" s="136"/>
      <c r="V11" s="136"/>
      <c r="W11" s="136"/>
      <c r="X11" s="136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</row>
    <row r="12" spans="1:142" ht="15.75" customHeight="1">
      <c r="A12" s="136"/>
      <c r="B12" s="531"/>
      <c r="C12" s="532"/>
      <c r="D12" s="153" t="s">
        <v>244</v>
      </c>
      <c r="E12" s="227">
        <v>0</v>
      </c>
      <c r="F12" s="227">
        <v>0</v>
      </c>
      <c r="G12" s="228">
        <v>0</v>
      </c>
      <c r="H12" s="228">
        <v>2</v>
      </c>
      <c r="I12" s="228">
        <v>0</v>
      </c>
      <c r="J12" s="227">
        <f>SUM(G12:I12)</f>
        <v>2</v>
      </c>
      <c r="K12" s="325">
        <v>0</v>
      </c>
      <c r="L12" s="325">
        <v>0</v>
      </c>
      <c r="M12" s="326">
        <v>0</v>
      </c>
      <c r="N12" s="326">
        <v>0</v>
      </c>
      <c r="O12" s="292">
        <f>E12+F12+J12+K12+L12+M12</f>
        <v>2</v>
      </c>
      <c r="P12" s="136"/>
      <c r="Q12" s="136"/>
      <c r="R12" s="136"/>
      <c r="S12" s="136"/>
      <c r="T12" s="136"/>
      <c r="U12" s="136"/>
      <c r="W12" s="136"/>
      <c r="X12" s="136"/>
      <c r="EE12" s="13"/>
      <c r="EF12" s="13"/>
      <c r="EG12" s="13"/>
      <c r="EH12" s="13"/>
      <c r="EI12" s="13"/>
      <c r="EJ12" s="13"/>
      <c r="EK12" s="13"/>
      <c r="EL12" s="13"/>
    </row>
    <row r="13" spans="1:142" ht="15.75" customHeight="1">
      <c r="A13" s="136"/>
      <c r="B13" s="533"/>
      <c r="C13" s="534"/>
      <c r="D13" s="368" t="s">
        <v>32</v>
      </c>
      <c r="E13" s="357">
        <f t="shared" ref="E13:O13" si="1">SUM(E11:E12)</f>
        <v>0</v>
      </c>
      <c r="F13" s="357">
        <f t="shared" si="1"/>
        <v>0</v>
      </c>
      <c r="G13" s="358">
        <f t="shared" si="1"/>
        <v>1</v>
      </c>
      <c r="H13" s="358">
        <f t="shared" si="1"/>
        <v>2</v>
      </c>
      <c r="I13" s="358">
        <f t="shared" si="1"/>
        <v>0</v>
      </c>
      <c r="J13" s="357">
        <f t="shared" si="1"/>
        <v>3</v>
      </c>
      <c r="K13" s="357">
        <f t="shared" si="1"/>
        <v>0</v>
      </c>
      <c r="L13" s="357">
        <f t="shared" si="1"/>
        <v>0</v>
      </c>
      <c r="M13" s="361">
        <f t="shared" si="1"/>
        <v>0</v>
      </c>
      <c r="N13" s="361">
        <f t="shared" si="1"/>
        <v>0</v>
      </c>
      <c r="O13" s="362">
        <f t="shared" si="1"/>
        <v>3</v>
      </c>
      <c r="P13" s="136"/>
      <c r="Q13" s="136"/>
      <c r="R13" s="136"/>
      <c r="S13" s="136"/>
      <c r="T13" s="136"/>
      <c r="U13" s="136"/>
      <c r="W13" s="136"/>
      <c r="X13" s="136"/>
      <c r="EE13" s="13"/>
      <c r="EF13" s="13"/>
      <c r="EG13" s="13"/>
      <c r="EH13" s="13"/>
      <c r="EI13" s="13"/>
      <c r="EJ13" s="13"/>
      <c r="EK13" s="13"/>
      <c r="EL13" s="13"/>
    </row>
    <row r="14" spans="1:142" ht="15.75" customHeight="1">
      <c r="A14" s="136"/>
      <c r="B14" s="529" t="s">
        <v>80</v>
      </c>
      <c r="C14" s="530"/>
      <c r="D14" s="124" t="s">
        <v>31</v>
      </c>
      <c r="E14" s="224">
        <v>0</v>
      </c>
      <c r="F14" s="224">
        <v>0</v>
      </c>
      <c r="G14" s="225">
        <v>2</v>
      </c>
      <c r="H14" s="225">
        <v>3</v>
      </c>
      <c r="I14" s="225">
        <v>0</v>
      </c>
      <c r="J14" s="224">
        <f>SUM(G14:I14)</f>
        <v>5</v>
      </c>
      <c r="K14" s="327">
        <v>1</v>
      </c>
      <c r="L14" s="327">
        <v>3</v>
      </c>
      <c r="M14" s="328">
        <v>3</v>
      </c>
      <c r="N14" s="328">
        <v>0</v>
      </c>
      <c r="O14" s="291">
        <f>E14+F14+J14+K14+L14+M14</f>
        <v>12</v>
      </c>
      <c r="P14" s="136"/>
      <c r="Q14" s="136"/>
      <c r="R14" s="136"/>
      <c r="S14" s="136"/>
      <c r="T14" s="136"/>
      <c r="U14" s="136"/>
      <c r="W14" s="136"/>
      <c r="X14" s="136"/>
      <c r="EE14" s="13"/>
      <c r="EF14" s="13"/>
      <c r="EG14" s="13"/>
      <c r="EH14" s="13"/>
      <c r="EI14" s="13"/>
      <c r="EJ14" s="13"/>
      <c r="EK14" s="13"/>
      <c r="EL14" s="13"/>
    </row>
    <row r="15" spans="1:142" ht="15.75" customHeight="1">
      <c r="A15" s="136"/>
      <c r="B15" s="531"/>
      <c r="C15" s="532"/>
      <c r="D15" s="153" t="s">
        <v>244</v>
      </c>
      <c r="E15" s="227">
        <v>0</v>
      </c>
      <c r="F15" s="227">
        <v>0</v>
      </c>
      <c r="G15" s="228">
        <v>10</v>
      </c>
      <c r="H15" s="228">
        <v>1</v>
      </c>
      <c r="I15" s="228">
        <v>0</v>
      </c>
      <c r="J15" s="227">
        <f>SUM(G15:I15)</f>
        <v>11</v>
      </c>
      <c r="K15" s="325">
        <v>0</v>
      </c>
      <c r="L15" s="325">
        <v>0</v>
      </c>
      <c r="M15" s="326">
        <v>0</v>
      </c>
      <c r="N15" s="326">
        <v>0</v>
      </c>
      <c r="O15" s="292">
        <f>E15+F15+J15+K15+L15+M15</f>
        <v>11</v>
      </c>
      <c r="P15" s="136"/>
      <c r="Q15" s="136"/>
      <c r="R15" s="136"/>
      <c r="S15" s="136"/>
      <c r="T15" s="136"/>
      <c r="U15" s="136"/>
      <c r="W15" s="136"/>
      <c r="X15" s="136"/>
      <c r="EE15" s="13"/>
      <c r="EF15" s="13"/>
      <c r="EG15" s="13"/>
      <c r="EH15" s="13"/>
      <c r="EI15" s="13"/>
      <c r="EJ15" s="13"/>
      <c r="EK15" s="13"/>
      <c r="EL15" s="13"/>
    </row>
    <row r="16" spans="1:142" ht="15.75" customHeight="1">
      <c r="A16" s="136"/>
      <c r="B16" s="533"/>
      <c r="C16" s="534"/>
      <c r="D16" s="368" t="s">
        <v>32</v>
      </c>
      <c r="E16" s="357">
        <f t="shared" ref="E16:O16" si="2">SUM(E14:E15)</f>
        <v>0</v>
      </c>
      <c r="F16" s="357">
        <f t="shared" si="2"/>
        <v>0</v>
      </c>
      <c r="G16" s="358">
        <f t="shared" si="2"/>
        <v>12</v>
      </c>
      <c r="H16" s="358">
        <f t="shared" si="2"/>
        <v>4</v>
      </c>
      <c r="I16" s="358">
        <f t="shared" si="2"/>
        <v>0</v>
      </c>
      <c r="J16" s="357">
        <f t="shared" si="2"/>
        <v>16</v>
      </c>
      <c r="K16" s="357">
        <f t="shared" si="2"/>
        <v>1</v>
      </c>
      <c r="L16" s="357">
        <f t="shared" si="2"/>
        <v>3</v>
      </c>
      <c r="M16" s="361">
        <f t="shared" si="2"/>
        <v>3</v>
      </c>
      <c r="N16" s="361">
        <f t="shared" si="2"/>
        <v>0</v>
      </c>
      <c r="O16" s="362">
        <f t="shared" si="2"/>
        <v>23</v>
      </c>
      <c r="P16" s="136"/>
      <c r="Q16" s="136"/>
      <c r="R16" s="136"/>
      <c r="S16" s="136"/>
      <c r="T16" s="136"/>
      <c r="U16" s="136"/>
      <c r="W16" s="136"/>
      <c r="X16" s="136"/>
      <c r="EE16" s="13"/>
      <c r="EF16" s="13"/>
      <c r="EG16" s="13"/>
      <c r="EH16" s="13"/>
      <c r="EI16" s="13"/>
      <c r="EJ16" s="13"/>
      <c r="EK16" s="13"/>
      <c r="EL16" s="13"/>
    </row>
    <row r="17" spans="1:142" ht="15.75" customHeight="1">
      <c r="A17" s="136"/>
      <c r="B17" s="529" t="s">
        <v>81</v>
      </c>
      <c r="C17" s="530"/>
      <c r="D17" s="124" t="s">
        <v>31</v>
      </c>
      <c r="E17" s="224">
        <v>0</v>
      </c>
      <c r="F17" s="224">
        <v>2</v>
      </c>
      <c r="G17" s="317">
        <v>6</v>
      </c>
      <c r="H17" s="225">
        <v>1</v>
      </c>
      <c r="I17" s="225">
        <v>0</v>
      </c>
      <c r="J17" s="224">
        <f>SUM(G17:I17)</f>
        <v>7</v>
      </c>
      <c r="K17" s="327">
        <v>16</v>
      </c>
      <c r="L17" s="327">
        <v>5</v>
      </c>
      <c r="M17" s="328">
        <v>1</v>
      </c>
      <c r="N17" s="328">
        <v>0</v>
      </c>
      <c r="O17" s="291">
        <f>E17+F17+J17+K17+L17+M17</f>
        <v>31</v>
      </c>
      <c r="P17" s="136"/>
      <c r="Q17" s="136"/>
      <c r="R17" s="136"/>
      <c r="S17" s="136"/>
      <c r="T17" s="136"/>
      <c r="U17" s="136"/>
      <c r="W17" s="136"/>
      <c r="X17" s="136"/>
      <c r="EE17" s="13"/>
      <c r="EF17" s="13"/>
      <c r="EG17" s="13"/>
      <c r="EH17" s="13"/>
      <c r="EI17" s="13"/>
      <c r="EJ17" s="13"/>
      <c r="EK17" s="13"/>
      <c r="EL17" s="13"/>
    </row>
    <row r="18" spans="1:142" ht="15.75" customHeight="1">
      <c r="A18" s="136"/>
      <c r="B18" s="531"/>
      <c r="C18" s="532"/>
      <c r="D18" s="153" t="s">
        <v>244</v>
      </c>
      <c r="E18" s="227">
        <v>0</v>
      </c>
      <c r="F18" s="227">
        <v>1</v>
      </c>
      <c r="G18" s="318">
        <v>12</v>
      </c>
      <c r="H18" s="228">
        <v>3</v>
      </c>
      <c r="I18" s="228">
        <v>0</v>
      </c>
      <c r="J18" s="227">
        <f>SUM(G18:I18)</f>
        <v>15</v>
      </c>
      <c r="K18" s="325">
        <v>5</v>
      </c>
      <c r="L18" s="325">
        <v>0</v>
      </c>
      <c r="M18" s="326">
        <v>0</v>
      </c>
      <c r="N18" s="326">
        <v>1</v>
      </c>
      <c r="O18" s="292">
        <f>E18+F18+J18+K18+L18+M18</f>
        <v>21</v>
      </c>
      <c r="P18" s="136"/>
      <c r="Q18" s="136"/>
      <c r="R18" s="136"/>
      <c r="S18" s="136"/>
      <c r="T18" s="136"/>
      <c r="U18" s="136"/>
      <c r="W18" s="136"/>
      <c r="X18" s="136"/>
      <c r="EE18" s="13"/>
      <c r="EF18" s="13"/>
      <c r="EG18" s="13"/>
      <c r="EH18" s="13"/>
      <c r="EI18" s="13"/>
      <c r="EJ18" s="13"/>
      <c r="EK18" s="13"/>
      <c r="EL18" s="13"/>
    </row>
    <row r="19" spans="1:142" ht="15.75" customHeight="1">
      <c r="A19" s="136"/>
      <c r="B19" s="533"/>
      <c r="C19" s="534"/>
      <c r="D19" s="368" t="s">
        <v>32</v>
      </c>
      <c r="E19" s="357">
        <f t="shared" ref="E19:N19" si="3">SUM(E17:E18)</f>
        <v>0</v>
      </c>
      <c r="F19" s="357">
        <f t="shared" si="3"/>
        <v>3</v>
      </c>
      <c r="G19" s="358">
        <f t="shared" si="3"/>
        <v>18</v>
      </c>
      <c r="H19" s="358">
        <f t="shared" si="3"/>
        <v>4</v>
      </c>
      <c r="I19" s="358">
        <f t="shared" si="3"/>
        <v>0</v>
      </c>
      <c r="J19" s="357">
        <f>SUM(J17:J18)</f>
        <v>22</v>
      </c>
      <c r="K19" s="357">
        <f t="shared" si="3"/>
        <v>21</v>
      </c>
      <c r="L19" s="357">
        <f t="shared" si="3"/>
        <v>5</v>
      </c>
      <c r="M19" s="361">
        <f t="shared" si="3"/>
        <v>1</v>
      </c>
      <c r="N19" s="361">
        <f t="shared" si="3"/>
        <v>1</v>
      </c>
      <c r="O19" s="362">
        <f>SUM(O17:O18)</f>
        <v>52</v>
      </c>
      <c r="P19" s="136"/>
      <c r="Q19" s="136"/>
      <c r="R19" s="136"/>
      <c r="S19" s="136"/>
      <c r="T19" s="136"/>
      <c r="U19" s="136"/>
      <c r="W19" s="136"/>
      <c r="X19" s="136"/>
      <c r="EE19" s="13"/>
      <c r="EF19" s="13"/>
      <c r="EG19" s="13"/>
      <c r="EH19" s="13"/>
      <c r="EI19" s="13"/>
      <c r="EJ19" s="13"/>
      <c r="EK19" s="13"/>
      <c r="EL19" s="13"/>
    </row>
    <row r="20" spans="1:142" ht="15.75" customHeight="1">
      <c r="A20" s="136"/>
      <c r="B20" s="529" t="s">
        <v>82</v>
      </c>
      <c r="C20" s="530"/>
      <c r="D20" s="124" t="s">
        <v>31</v>
      </c>
      <c r="E20" s="224">
        <v>0</v>
      </c>
      <c r="F20" s="224">
        <v>8</v>
      </c>
      <c r="G20" s="225">
        <v>11</v>
      </c>
      <c r="H20" s="225">
        <v>4</v>
      </c>
      <c r="I20" s="225">
        <v>0</v>
      </c>
      <c r="J20" s="224">
        <f>SUM(G20:I20)</f>
        <v>15</v>
      </c>
      <c r="K20" s="327">
        <v>39</v>
      </c>
      <c r="L20" s="327">
        <v>0</v>
      </c>
      <c r="M20" s="328">
        <v>1</v>
      </c>
      <c r="N20" s="328">
        <v>0</v>
      </c>
      <c r="O20" s="291">
        <f>E20+F20+J20+K20+L20+M20</f>
        <v>63</v>
      </c>
      <c r="P20" s="136"/>
      <c r="Q20" s="136"/>
      <c r="R20" s="136"/>
      <c r="S20" s="136"/>
      <c r="T20" s="136"/>
      <c r="U20" s="136"/>
      <c r="W20" s="136"/>
      <c r="X20" s="136"/>
      <c r="EE20" s="13"/>
      <c r="EF20" s="13"/>
      <c r="EG20" s="13"/>
      <c r="EH20" s="13"/>
      <c r="EI20" s="13"/>
      <c r="EJ20" s="13"/>
      <c r="EK20" s="13"/>
      <c r="EL20" s="13"/>
    </row>
    <row r="21" spans="1:142" ht="15.75" customHeight="1">
      <c r="A21" s="136"/>
      <c r="B21" s="531"/>
      <c r="C21" s="532"/>
      <c r="D21" s="153" t="s">
        <v>244</v>
      </c>
      <c r="E21" s="227">
        <v>0</v>
      </c>
      <c r="F21" s="227">
        <v>4</v>
      </c>
      <c r="G21" s="228">
        <v>28</v>
      </c>
      <c r="H21" s="228">
        <v>2</v>
      </c>
      <c r="I21" s="228">
        <v>0</v>
      </c>
      <c r="J21" s="227">
        <f>SUM(G21:I21)</f>
        <v>30</v>
      </c>
      <c r="K21" s="325">
        <v>12</v>
      </c>
      <c r="L21" s="325">
        <v>0</v>
      </c>
      <c r="M21" s="326">
        <v>0</v>
      </c>
      <c r="N21" s="326">
        <v>1</v>
      </c>
      <c r="O21" s="292">
        <f>E21+F21+J21+K21+L21+M21</f>
        <v>46</v>
      </c>
      <c r="P21" s="136"/>
      <c r="Q21" s="136"/>
      <c r="R21" s="136"/>
      <c r="S21" s="136"/>
      <c r="T21" s="136"/>
      <c r="U21" s="136"/>
      <c r="W21" s="136"/>
      <c r="X21" s="136"/>
      <c r="EE21" s="13"/>
      <c r="EF21" s="13"/>
      <c r="EG21" s="13"/>
      <c r="EH21" s="13"/>
      <c r="EI21" s="13"/>
      <c r="EJ21" s="13"/>
      <c r="EK21" s="13"/>
      <c r="EL21" s="13"/>
    </row>
    <row r="22" spans="1:142" ht="15.75" customHeight="1">
      <c r="A22" s="136"/>
      <c r="B22" s="533"/>
      <c r="C22" s="534"/>
      <c r="D22" s="368" t="s">
        <v>32</v>
      </c>
      <c r="E22" s="357">
        <f t="shared" ref="E22:O22" si="4">SUM(E20:E21)</f>
        <v>0</v>
      </c>
      <c r="F22" s="357">
        <f t="shared" si="4"/>
        <v>12</v>
      </c>
      <c r="G22" s="358">
        <f t="shared" si="4"/>
        <v>39</v>
      </c>
      <c r="H22" s="358">
        <f t="shared" si="4"/>
        <v>6</v>
      </c>
      <c r="I22" s="358">
        <f t="shared" si="4"/>
        <v>0</v>
      </c>
      <c r="J22" s="357">
        <f>SUM(J20:J21)</f>
        <v>45</v>
      </c>
      <c r="K22" s="357">
        <f t="shared" si="4"/>
        <v>51</v>
      </c>
      <c r="L22" s="357">
        <f t="shared" si="4"/>
        <v>0</v>
      </c>
      <c r="M22" s="361">
        <f t="shared" si="4"/>
        <v>1</v>
      </c>
      <c r="N22" s="361">
        <f t="shared" si="4"/>
        <v>1</v>
      </c>
      <c r="O22" s="362">
        <f t="shared" si="4"/>
        <v>109</v>
      </c>
      <c r="P22" s="136"/>
      <c r="Q22" s="136"/>
      <c r="R22" s="136"/>
      <c r="S22" s="136"/>
      <c r="T22" s="136"/>
      <c r="U22" s="136"/>
      <c r="W22" s="136"/>
      <c r="X22" s="136"/>
      <c r="EE22" s="13"/>
      <c r="EF22" s="13"/>
      <c r="EG22" s="13"/>
      <c r="EH22" s="13"/>
      <c r="EI22" s="13"/>
      <c r="EJ22" s="13"/>
      <c r="EK22" s="13"/>
      <c r="EL22" s="13"/>
    </row>
    <row r="23" spans="1:142" ht="15.75" customHeight="1">
      <c r="A23" s="136"/>
      <c r="B23" s="529" t="s">
        <v>83</v>
      </c>
      <c r="C23" s="530"/>
      <c r="D23" s="124" t="s">
        <v>31</v>
      </c>
      <c r="E23" s="224">
        <v>0</v>
      </c>
      <c r="F23" s="224">
        <v>6</v>
      </c>
      <c r="G23" s="225">
        <v>10</v>
      </c>
      <c r="H23" s="225">
        <v>8</v>
      </c>
      <c r="I23" s="225">
        <v>3</v>
      </c>
      <c r="J23" s="224">
        <f>SUM(G23:I23)</f>
        <v>21</v>
      </c>
      <c r="K23" s="327">
        <v>58</v>
      </c>
      <c r="L23" s="327">
        <v>6</v>
      </c>
      <c r="M23" s="328">
        <v>2</v>
      </c>
      <c r="N23" s="328">
        <v>0</v>
      </c>
      <c r="O23" s="291">
        <f>E23+F23+J23+K23+L23+M23</f>
        <v>93</v>
      </c>
      <c r="P23" s="136"/>
      <c r="Q23" s="136"/>
      <c r="R23" s="136"/>
      <c r="S23" s="136"/>
      <c r="T23" s="136"/>
      <c r="U23" s="136"/>
      <c r="W23" s="136"/>
      <c r="X23" s="136"/>
      <c r="EE23" s="13"/>
      <c r="EF23" s="13"/>
      <c r="EG23" s="13"/>
      <c r="EH23" s="13"/>
      <c r="EI23" s="13"/>
      <c r="EJ23" s="13"/>
      <c r="EK23" s="13"/>
      <c r="EL23" s="13"/>
    </row>
    <row r="24" spans="1:142" ht="15.75" customHeight="1">
      <c r="A24" s="136"/>
      <c r="B24" s="531"/>
      <c r="C24" s="532"/>
      <c r="D24" s="153" t="s">
        <v>244</v>
      </c>
      <c r="E24" s="227">
        <v>0</v>
      </c>
      <c r="F24" s="227">
        <v>10</v>
      </c>
      <c r="G24" s="228">
        <v>31</v>
      </c>
      <c r="H24" s="228">
        <v>4</v>
      </c>
      <c r="I24" s="228">
        <v>1</v>
      </c>
      <c r="J24" s="227">
        <f>SUM(G24:I24)</f>
        <v>36</v>
      </c>
      <c r="K24" s="325">
        <v>30</v>
      </c>
      <c r="L24" s="325">
        <v>4</v>
      </c>
      <c r="M24" s="326">
        <v>1</v>
      </c>
      <c r="N24" s="326">
        <v>1</v>
      </c>
      <c r="O24" s="292">
        <f>E24+F24+J24+K24+L24+M24</f>
        <v>81</v>
      </c>
      <c r="P24" s="136"/>
      <c r="Q24" s="136"/>
      <c r="R24" s="136"/>
      <c r="S24" s="136"/>
      <c r="T24" s="136"/>
      <c r="U24" s="136"/>
      <c r="W24" s="136"/>
      <c r="X24" s="136"/>
      <c r="EE24" s="13"/>
      <c r="EF24" s="13"/>
      <c r="EG24" s="13"/>
      <c r="EH24" s="13"/>
      <c r="EI24" s="13"/>
      <c r="EJ24" s="13"/>
      <c r="EK24" s="13"/>
      <c r="EL24" s="13"/>
    </row>
    <row r="25" spans="1:142" ht="15.75" customHeight="1">
      <c r="A25" s="136"/>
      <c r="B25" s="533"/>
      <c r="C25" s="534"/>
      <c r="D25" s="368" t="s">
        <v>32</v>
      </c>
      <c r="E25" s="357">
        <f t="shared" ref="E25:O25" si="5">SUM(E23:E24)</f>
        <v>0</v>
      </c>
      <c r="F25" s="357">
        <f t="shared" si="5"/>
        <v>16</v>
      </c>
      <c r="G25" s="358">
        <f t="shared" si="5"/>
        <v>41</v>
      </c>
      <c r="H25" s="358">
        <f t="shared" si="5"/>
        <v>12</v>
      </c>
      <c r="I25" s="358">
        <f t="shared" si="5"/>
        <v>4</v>
      </c>
      <c r="J25" s="357">
        <f>SUM(J23:J24)</f>
        <v>57</v>
      </c>
      <c r="K25" s="357">
        <f t="shared" si="5"/>
        <v>88</v>
      </c>
      <c r="L25" s="357">
        <f t="shared" si="5"/>
        <v>10</v>
      </c>
      <c r="M25" s="361">
        <f t="shared" si="5"/>
        <v>3</v>
      </c>
      <c r="N25" s="361">
        <f t="shared" si="5"/>
        <v>1</v>
      </c>
      <c r="O25" s="362">
        <f t="shared" si="5"/>
        <v>174</v>
      </c>
      <c r="P25" s="136"/>
      <c r="Q25" s="136"/>
      <c r="R25" s="136"/>
      <c r="S25" s="136"/>
      <c r="T25" s="136"/>
      <c r="U25" s="136"/>
      <c r="W25" s="136"/>
      <c r="X25" s="136"/>
      <c r="EE25" s="13"/>
      <c r="EF25" s="13"/>
      <c r="EG25" s="13"/>
      <c r="EH25" s="13"/>
      <c r="EI25" s="13"/>
      <c r="EJ25" s="13"/>
      <c r="EK25" s="13"/>
      <c r="EL25" s="13"/>
    </row>
    <row r="26" spans="1:142" ht="15.75" customHeight="1">
      <c r="A26" s="136"/>
      <c r="B26" s="529" t="s">
        <v>84</v>
      </c>
      <c r="C26" s="530"/>
      <c r="D26" s="124" t="s">
        <v>31</v>
      </c>
      <c r="E26" s="224">
        <v>1</v>
      </c>
      <c r="F26" s="224">
        <v>5</v>
      </c>
      <c r="G26" s="225">
        <v>14</v>
      </c>
      <c r="H26" s="225">
        <v>9</v>
      </c>
      <c r="I26" s="225">
        <v>4</v>
      </c>
      <c r="J26" s="224">
        <f>SUM(G26:I26)</f>
        <v>27</v>
      </c>
      <c r="K26" s="327">
        <v>70</v>
      </c>
      <c r="L26" s="327">
        <v>8</v>
      </c>
      <c r="M26" s="328">
        <v>0</v>
      </c>
      <c r="N26" s="328">
        <v>0</v>
      </c>
      <c r="O26" s="291">
        <f>E26+F26+J26+K26+L26+M26</f>
        <v>111</v>
      </c>
      <c r="P26" s="136"/>
      <c r="Q26" s="136"/>
      <c r="R26" s="136"/>
      <c r="S26" s="136"/>
      <c r="T26" s="136"/>
      <c r="U26" s="136"/>
      <c r="W26" s="136"/>
      <c r="X26" s="136"/>
      <c r="EE26" s="13"/>
      <c r="EF26" s="13"/>
      <c r="EG26" s="13"/>
      <c r="EH26" s="13"/>
      <c r="EI26" s="13"/>
      <c r="EJ26" s="13"/>
      <c r="EK26" s="13"/>
      <c r="EL26" s="13"/>
    </row>
    <row r="27" spans="1:142" ht="15.75" customHeight="1">
      <c r="A27" s="136"/>
      <c r="B27" s="531"/>
      <c r="C27" s="532"/>
      <c r="D27" s="153" t="s">
        <v>244</v>
      </c>
      <c r="E27" s="227">
        <v>0</v>
      </c>
      <c r="F27" s="227">
        <v>9</v>
      </c>
      <c r="G27" s="228">
        <v>29</v>
      </c>
      <c r="H27" s="228">
        <v>17</v>
      </c>
      <c r="I27" s="228">
        <v>9</v>
      </c>
      <c r="J27" s="227">
        <f>SUM(G27:I27)</f>
        <v>55</v>
      </c>
      <c r="K27" s="325">
        <v>32</v>
      </c>
      <c r="L27" s="325">
        <v>2</v>
      </c>
      <c r="M27" s="326">
        <v>1</v>
      </c>
      <c r="N27" s="326">
        <v>0</v>
      </c>
      <c r="O27" s="292">
        <f>E27+F27+J27+K27+L27+M27</f>
        <v>99</v>
      </c>
      <c r="P27" s="136"/>
      <c r="Q27" s="136"/>
      <c r="R27" s="136"/>
      <c r="S27" s="136"/>
      <c r="T27" s="136"/>
      <c r="U27" s="136"/>
      <c r="W27" s="136"/>
      <c r="X27" s="136"/>
      <c r="EE27" s="13"/>
      <c r="EF27" s="13"/>
      <c r="EG27" s="13"/>
      <c r="EH27" s="13"/>
      <c r="EI27" s="13"/>
      <c r="EJ27" s="13"/>
      <c r="EK27" s="13"/>
      <c r="EL27" s="13"/>
    </row>
    <row r="28" spans="1:142" ht="15.75" customHeight="1">
      <c r="A28" s="136"/>
      <c r="B28" s="533"/>
      <c r="C28" s="534"/>
      <c r="D28" s="368" t="s">
        <v>32</v>
      </c>
      <c r="E28" s="357">
        <f t="shared" ref="E28:O28" si="6">SUM(E26:E27)</f>
        <v>1</v>
      </c>
      <c r="F28" s="357">
        <f t="shared" si="6"/>
        <v>14</v>
      </c>
      <c r="G28" s="358">
        <f t="shared" si="6"/>
        <v>43</v>
      </c>
      <c r="H28" s="358">
        <f t="shared" si="6"/>
        <v>26</v>
      </c>
      <c r="I28" s="358">
        <f t="shared" si="6"/>
        <v>13</v>
      </c>
      <c r="J28" s="357">
        <f>SUM(J26:J27)</f>
        <v>82</v>
      </c>
      <c r="K28" s="357">
        <f t="shared" si="6"/>
        <v>102</v>
      </c>
      <c r="L28" s="357">
        <f t="shared" si="6"/>
        <v>10</v>
      </c>
      <c r="M28" s="361">
        <f t="shared" si="6"/>
        <v>1</v>
      </c>
      <c r="N28" s="361">
        <f t="shared" si="6"/>
        <v>0</v>
      </c>
      <c r="O28" s="362">
        <f t="shared" si="6"/>
        <v>210</v>
      </c>
      <c r="P28" s="136"/>
      <c r="Q28" s="136"/>
      <c r="R28" s="136"/>
      <c r="S28" s="136"/>
      <c r="T28" s="136"/>
      <c r="U28" s="136"/>
      <c r="W28" s="136"/>
      <c r="X28" s="136"/>
      <c r="EE28" s="13"/>
      <c r="EF28" s="13"/>
      <c r="EG28" s="13"/>
      <c r="EH28" s="13"/>
      <c r="EI28" s="13"/>
      <c r="EJ28" s="13"/>
      <c r="EK28" s="13"/>
      <c r="EL28" s="13"/>
    </row>
    <row r="29" spans="1:142" ht="15.75" customHeight="1">
      <c r="A29" s="136"/>
      <c r="B29" s="529" t="s">
        <v>85</v>
      </c>
      <c r="C29" s="530"/>
      <c r="D29" s="124" t="s">
        <v>31</v>
      </c>
      <c r="E29" s="224">
        <v>0</v>
      </c>
      <c r="F29" s="224">
        <v>4</v>
      </c>
      <c r="G29" s="225">
        <v>10</v>
      </c>
      <c r="H29" s="225">
        <v>8</v>
      </c>
      <c r="I29" s="225">
        <v>11</v>
      </c>
      <c r="J29" s="224">
        <f>SUM(G29:I29)</f>
        <v>29</v>
      </c>
      <c r="K29" s="327">
        <v>118</v>
      </c>
      <c r="L29" s="327">
        <v>12</v>
      </c>
      <c r="M29" s="328">
        <v>3</v>
      </c>
      <c r="N29" s="328">
        <v>0</v>
      </c>
      <c r="O29" s="291">
        <f>E29+F29+J29+K29+L29+M29</f>
        <v>166</v>
      </c>
      <c r="P29" s="136"/>
      <c r="Q29" s="136"/>
      <c r="R29" s="136"/>
      <c r="S29" s="136"/>
      <c r="T29" s="136"/>
      <c r="U29" s="136"/>
      <c r="W29" s="136"/>
      <c r="X29" s="136"/>
      <c r="EG29" s="13"/>
      <c r="EH29" s="13"/>
      <c r="EI29" s="13"/>
      <c r="EJ29" s="13"/>
      <c r="EK29" s="13"/>
      <c r="EL29" s="13"/>
    </row>
    <row r="30" spans="1:142" ht="15.75" customHeight="1">
      <c r="A30" s="136"/>
      <c r="B30" s="531"/>
      <c r="C30" s="532"/>
      <c r="D30" s="153" t="s">
        <v>244</v>
      </c>
      <c r="E30" s="227">
        <v>0</v>
      </c>
      <c r="F30" s="227">
        <v>15</v>
      </c>
      <c r="G30" s="228">
        <v>24</v>
      </c>
      <c r="H30" s="228">
        <v>40</v>
      </c>
      <c r="I30" s="228">
        <v>8</v>
      </c>
      <c r="J30" s="227">
        <f>SUM(G30:I30)</f>
        <v>72</v>
      </c>
      <c r="K30" s="325">
        <v>27</v>
      </c>
      <c r="L30" s="325">
        <v>4</v>
      </c>
      <c r="M30" s="326">
        <v>3</v>
      </c>
      <c r="N30" s="326">
        <v>1</v>
      </c>
      <c r="O30" s="292">
        <f>E30+F30+J30+K30+L30+M30</f>
        <v>121</v>
      </c>
      <c r="P30" s="136"/>
      <c r="Q30" s="136"/>
      <c r="R30" s="136"/>
      <c r="S30" s="136"/>
      <c r="T30" s="136"/>
      <c r="U30" s="136"/>
      <c r="W30" s="136"/>
      <c r="X30" s="136"/>
      <c r="EG30" s="13"/>
      <c r="EH30" s="13"/>
      <c r="EI30" s="13"/>
      <c r="EJ30" s="13"/>
      <c r="EK30" s="13"/>
      <c r="EL30" s="13"/>
    </row>
    <row r="31" spans="1:142" ht="15.75" customHeight="1">
      <c r="A31" s="136"/>
      <c r="B31" s="533"/>
      <c r="C31" s="534"/>
      <c r="D31" s="368" t="s">
        <v>32</v>
      </c>
      <c r="E31" s="357">
        <f t="shared" ref="E31:O31" si="7">SUM(E29:E30)</f>
        <v>0</v>
      </c>
      <c r="F31" s="357">
        <f t="shared" si="7"/>
        <v>19</v>
      </c>
      <c r="G31" s="358">
        <f t="shared" si="7"/>
        <v>34</v>
      </c>
      <c r="H31" s="358">
        <f t="shared" si="7"/>
        <v>48</v>
      </c>
      <c r="I31" s="358">
        <f t="shared" si="7"/>
        <v>19</v>
      </c>
      <c r="J31" s="357">
        <f>SUM(J29:J30)</f>
        <v>101</v>
      </c>
      <c r="K31" s="357">
        <f t="shared" si="7"/>
        <v>145</v>
      </c>
      <c r="L31" s="357">
        <f t="shared" si="7"/>
        <v>16</v>
      </c>
      <c r="M31" s="361">
        <f t="shared" si="7"/>
        <v>6</v>
      </c>
      <c r="N31" s="361">
        <f t="shared" si="7"/>
        <v>1</v>
      </c>
      <c r="O31" s="362">
        <f t="shared" si="7"/>
        <v>287</v>
      </c>
      <c r="P31" s="136"/>
      <c r="Q31" s="136"/>
      <c r="R31" s="136"/>
      <c r="S31" s="136"/>
      <c r="T31" s="136"/>
      <c r="U31" s="136"/>
      <c r="W31" s="136"/>
      <c r="X31" s="136"/>
      <c r="EG31" s="13"/>
      <c r="EH31" s="13"/>
      <c r="EI31" s="13"/>
      <c r="EJ31" s="13"/>
      <c r="EK31" s="13"/>
      <c r="EL31" s="13"/>
    </row>
    <row r="32" spans="1:142" ht="15.75" customHeight="1">
      <c r="A32" s="136"/>
      <c r="B32" s="529" t="s">
        <v>86</v>
      </c>
      <c r="C32" s="530"/>
      <c r="D32" s="124" t="s">
        <v>31</v>
      </c>
      <c r="E32" s="224">
        <v>0</v>
      </c>
      <c r="F32" s="224">
        <v>1</v>
      </c>
      <c r="G32" s="225">
        <v>5</v>
      </c>
      <c r="H32" s="225">
        <v>9</v>
      </c>
      <c r="I32" s="225">
        <v>6</v>
      </c>
      <c r="J32" s="224">
        <f>SUM(G32:I32)</f>
        <v>20</v>
      </c>
      <c r="K32" s="327">
        <v>100</v>
      </c>
      <c r="L32" s="327">
        <v>16</v>
      </c>
      <c r="M32" s="328">
        <v>7</v>
      </c>
      <c r="N32" s="328">
        <v>0</v>
      </c>
      <c r="O32" s="291">
        <f>E32+F32+J32+K32+L32+M32</f>
        <v>144</v>
      </c>
      <c r="P32" s="136"/>
      <c r="Q32" s="136"/>
      <c r="R32" s="136"/>
      <c r="S32" s="136"/>
      <c r="T32" s="136"/>
      <c r="U32" s="136"/>
      <c r="W32" s="136"/>
      <c r="X32" s="136"/>
      <c r="EG32" s="13"/>
      <c r="EH32" s="13"/>
      <c r="EI32" s="13"/>
      <c r="EJ32" s="13"/>
      <c r="EK32" s="13"/>
      <c r="EL32" s="13"/>
    </row>
    <row r="33" spans="1:142" ht="15.75" customHeight="1">
      <c r="A33" s="136"/>
      <c r="B33" s="531"/>
      <c r="C33" s="532"/>
      <c r="D33" s="153" t="s">
        <v>244</v>
      </c>
      <c r="E33" s="227">
        <v>0</v>
      </c>
      <c r="F33" s="227">
        <v>7</v>
      </c>
      <c r="G33" s="228">
        <v>18</v>
      </c>
      <c r="H33" s="228">
        <v>26</v>
      </c>
      <c r="I33" s="228">
        <v>12</v>
      </c>
      <c r="J33" s="227">
        <f>SUM(G33:I33)</f>
        <v>56</v>
      </c>
      <c r="K33" s="325">
        <v>43</v>
      </c>
      <c r="L33" s="325">
        <v>9</v>
      </c>
      <c r="M33" s="326">
        <v>5</v>
      </c>
      <c r="N33" s="326">
        <v>0</v>
      </c>
      <c r="O33" s="292">
        <f>E33+F33+J33+K33+L33+M33</f>
        <v>120</v>
      </c>
      <c r="P33" s="136"/>
      <c r="Q33" s="136"/>
      <c r="R33" s="136"/>
      <c r="S33" s="136"/>
      <c r="T33" s="136"/>
      <c r="U33" s="136"/>
      <c r="W33" s="136"/>
      <c r="X33" s="136"/>
      <c r="EG33" s="13"/>
      <c r="EH33" s="13"/>
      <c r="EI33" s="13"/>
      <c r="EJ33" s="13"/>
      <c r="EK33" s="13"/>
      <c r="EL33" s="13"/>
    </row>
    <row r="34" spans="1:142" ht="15.75" customHeight="1">
      <c r="A34" s="136"/>
      <c r="B34" s="533"/>
      <c r="C34" s="534"/>
      <c r="D34" s="368" t="s">
        <v>32</v>
      </c>
      <c r="E34" s="357">
        <f t="shared" ref="E34:O34" si="8">SUM(E32:E33)</f>
        <v>0</v>
      </c>
      <c r="F34" s="357">
        <f t="shared" si="8"/>
        <v>8</v>
      </c>
      <c r="G34" s="358">
        <f t="shared" si="8"/>
        <v>23</v>
      </c>
      <c r="H34" s="358">
        <f t="shared" si="8"/>
        <v>35</v>
      </c>
      <c r="I34" s="358">
        <f t="shared" si="8"/>
        <v>18</v>
      </c>
      <c r="J34" s="357">
        <f t="shared" si="8"/>
        <v>76</v>
      </c>
      <c r="K34" s="357">
        <f t="shared" si="8"/>
        <v>143</v>
      </c>
      <c r="L34" s="357">
        <f t="shared" si="8"/>
        <v>25</v>
      </c>
      <c r="M34" s="361">
        <f t="shared" si="8"/>
        <v>12</v>
      </c>
      <c r="N34" s="361">
        <f t="shared" si="8"/>
        <v>0</v>
      </c>
      <c r="O34" s="362">
        <f t="shared" si="8"/>
        <v>264</v>
      </c>
      <c r="P34" s="136"/>
      <c r="Q34" s="136"/>
      <c r="R34" s="136"/>
      <c r="S34" s="136"/>
      <c r="T34" s="136"/>
      <c r="U34" s="136"/>
      <c r="W34" s="136"/>
      <c r="X34" s="136"/>
      <c r="EG34" s="13"/>
      <c r="EH34" s="13"/>
      <c r="EI34" s="13"/>
      <c r="EJ34" s="13"/>
      <c r="EK34" s="13"/>
      <c r="EL34" s="13"/>
    </row>
    <row r="35" spans="1:142" ht="15.75" customHeight="1">
      <c r="A35" s="136"/>
      <c r="B35" s="529" t="s">
        <v>87</v>
      </c>
      <c r="C35" s="530"/>
      <c r="D35" s="124" t="s">
        <v>31</v>
      </c>
      <c r="E35" s="224">
        <v>0</v>
      </c>
      <c r="F35" s="224">
        <v>3</v>
      </c>
      <c r="G35" s="225">
        <v>3</v>
      </c>
      <c r="H35" s="225">
        <v>3</v>
      </c>
      <c r="I35" s="225">
        <v>2</v>
      </c>
      <c r="J35" s="224">
        <f>SUM(G35:I35)</f>
        <v>8</v>
      </c>
      <c r="K35" s="327">
        <v>98</v>
      </c>
      <c r="L35" s="327">
        <v>11</v>
      </c>
      <c r="M35" s="328">
        <v>3</v>
      </c>
      <c r="N35" s="328">
        <v>0</v>
      </c>
      <c r="O35" s="291">
        <f>E35+F35+J35+K35+L35+M35</f>
        <v>123</v>
      </c>
      <c r="P35" s="136"/>
      <c r="Q35" s="136"/>
      <c r="R35" s="136"/>
      <c r="S35" s="136"/>
      <c r="T35" s="136"/>
      <c r="U35" s="136"/>
      <c r="W35" s="136"/>
      <c r="X35" s="136"/>
      <c r="EG35" s="13"/>
      <c r="EH35" s="13"/>
      <c r="EI35" s="13"/>
      <c r="EJ35" s="13"/>
      <c r="EK35" s="13"/>
      <c r="EL35" s="13"/>
    </row>
    <row r="36" spans="1:142" ht="15.75" customHeight="1">
      <c r="A36" s="136"/>
      <c r="B36" s="531"/>
      <c r="C36" s="532"/>
      <c r="D36" s="153" t="s">
        <v>244</v>
      </c>
      <c r="E36" s="227">
        <v>0</v>
      </c>
      <c r="F36" s="227">
        <v>4</v>
      </c>
      <c r="G36" s="228">
        <v>3</v>
      </c>
      <c r="H36" s="228">
        <v>13</v>
      </c>
      <c r="I36" s="228">
        <v>7</v>
      </c>
      <c r="J36" s="227">
        <f>SUM(G36:I36)</f>
        <v>23</v>
      </c>
      <c r="K36" s="325">
        <v>30</v>
      </c>
      <c r="L36" s="325">
        <v>6</v>
      </c>
      <c r="M36" s="326">
        <v>4</v>
      </c>
      <c r="N36" s="326">
        <v>0</v>
      </c>
      <c r="O36" s="292">
        <f>E36+F36+J36+K36+L36+M36</f>
        <v>67</v>
      </c>
      <c r="P36" s="136"/>
      <c r="Q36" s="136"/>
      <c r="R36" s="136"/>
      <c r="S36" s="136"/>
      <c r="T36" s="136"/>
      <c r="U36" s="136"/>
      <c r="W36" s="136"/>
      <c r="X36" s="136"/>
      <c r="EG36" s="13"/>
      <c r="EH36" s="13"/>
      <c r="EI36" s="13"/>
      <c r="EJ36" s="13"/>
      <c r="EK36" s="13"/>
      <c r="EL36" s="13"/>
    </row>
    <row r="37" spans="1:142" ht="15.75" customHeight="1">
      <c r="A37" s="136"/>
      <c r="B37" s="533"/>
      <c r="C37" s="534"/>
      <c r="D37" s="368" t="s">
        <v>32</v>
      </c>
      <c r="E37" s="357">
        <f t="shared" ref="E37:O37" si="9">SUM(E35:E36)</f>
        <v>0</v>
      </c>
      <c r="F37" s="357">
        <f t="shared" si="9"/>
        <v>7</v>
      </c>
      <c r="G37" s="358">
        <f t="shared" si="9"/>
        <v>6</v>
      </c>
      <c r="H37" s="358">
        <f t="shared" si="9"/>
        <v>16</v>
      </c>
      <c r="I37" s="358">
        <f t="shared" si="9"/>
        <v>9</v>
      </c>
      <c r="J37" s="357">
        <f>SUM(J35:J36)</f>
        <v>31</v>
      </c>
      <c r="K37" s="357">
        <f t="shared" si="9"/>
        <v>128</v>
      </c>
      <c r="L37" s="357">
        <f t="shared" si="9"/>
        <v>17</v>
      </c>
      <c r="M37" s="361">
        <f t="shared" si="9"/>
        <v>7</v>
      </c>
      <c r="N37" s="361">
        <f t="shared" si="9"/>
        <v>0</v>
      </c>
      <c r="O37" s="362">
        <f t="shared" si="9"/>
        <v>190</v>
      </c>
      <c r="P37" s="136"/>
      <c r="Q37" s="136"/>
      <c r="R37" s="136"/>
      <c r="S37" s="136"/>
      <c r="T37" s="136"/>
      <c r="U37" s="136"/>
      <c r="W37" s="136"/>
      <c r="X37" s="136"/>
      <c r="EG37" s="13"/>
      <c r="EH37" s="13"/>
      <c r="EI37" s="13"/>
      <c r="EJ37" s="13"/>
      <c r="EK37" s="13"/>
      <c r="EL37" s="13"/>
    </row>
    <row r="38" spans="1:142" s="136" customFormat="1" ht="15.75" customHeight="1">
      <c r="B38" s="529" t="s">
        <v>76</v>
      </c>
      <c r="C38" s="530"/>
      <c r="D38" s="124" t="s">
        <v>31</v>
      </c>
      <c r="E38" s="224">
        <v>0</v>
      </c>
      <c r="F38" s="224">
        <v>0</v>
      </c>
      <c r="G38" s="225">
        <v>2</v>
      </c>
      <c r="H38" s="225">
        <v>1</v>
      </c>
      <c r="I38" s="225">
        <v>2</v>
      </c>
      <c r="J38" s="224">
        <f>SUM(G38:I38)</f>
        <v>5</v>
      </c>
      <c r="K38" s="327">
        <v>68</v>
      </c>
      <c r="L38" s="327">
        <v>6</v>
      </c>
      <c r="M38" s="328">
        <v>0</v>
      </c>
      <c r="N38" s="328">
        <v>0</v>
      </c>
      <c r="O38" s="291">
        <f>E38+F38+J38+K38+L38+M38</f>
        <v>79</v>
      </c>
      <c r="R38" s="136" t="s">
        <v>451</v>
      </c>
    </row>
    <row r="39" spans="1:142" s="136" customFormat="1" ht="15.75" customHeight="1">
      <c r="B39" s="531"/>
      <c r="C39" s="532"/>
      <c r="D39" s="153" t="s">
        <v>244</v>
      </c>
      <c r="E39" s="227">
        <v>0</v>
      </c>
      <c r="F39" s="227">
        <v>0</v>
      </c>
      <c r="G39" s="228">
        <v>1</v>
      </c>
      <c r="H39" s="228">
        <v>1</v>
      </c>
      <c r="I39" s="228">
        <v>7</v>
      </c>
      <c r="J39" s="227">
        <f>SUM(G39:I39)</f>
        <v>9</v>
      </c>
      <c r="K39" s="325">
        <v>16</v>
      </c>
      <c r="L39" s="325">
        <v>3</v>
      </c>
      <c r="M39" s="326">
        <v>1</v>
      </c>
      <c r="N39" s="326">
        <v>0</v>
      </c>
      <c r="O39" s="292">
        <f>E39+F39+J39+K39+L39+M39</f>
        <v>29</v>
      </c>
    </row>
    <row r="40" spans="1:142" s="136" customFormat="1" ht="15.75" customHeight="1">
      <c r="B40" s="533"/>
      <c r="C40" s="534"/>
      <c r="D40" s="368" t="s">
        <v>32</v>
      </c>
      <c r="E40" s="357">
        <f t="shared" ref="E40:O40" si="10">SUM(E38:E39)</f>
        <v>0</v>
      </c>
      <c r="F40" s="357">
        <f t="shared" si="10"/>
        <v>0</v>
      </c>
      <c r="G40" s="358">
        <f t="shared" si="10"/>
        <v>3</v>
      </c>
      <c r="H40" s="358">
        <f t="shared" si="10"/>
        <v>2</v>
      </c>
      <c r="I40" s="358">
        <f t="shared" si="10"/>
        <v>9</v>
      </c>
      <c r="J40" s="357">
        <f>SUM(J38:J39)</f>
        <v>14</v>
      </c>
      <c r="K40" s="357">
        <f t="shared" si="10"/>
        <v>84</v>
      </c>
      <c r="L40" s="357">
        <f t="shared" si="10"/>
        <v>9</v>
      </c>
      <c r="M40" s="361">
        <f t="shared" si="10"/>
        <v>1</v>
      </c>
      <c r="N40" s="361">
        <f t="shared" si="10"/>
        <v>0</v>
      </c>
      <c r="O40" s="362">
        <f t="shared" si="10"/>
        <v>108</v>
      </c>
    </row>
    <row r="41" spans="1:142" s="136" customFormat="1" ht="15.75" customHeight="1">
      <c r="B41" s="529" t="s">
        <v>13</v>
      </c>
      <c r="C41" s="530"/>
      <c r="D41" s="153" t="s">
        <v>31</v>
      </c>
      <c r="E41" s="227">
        <v>0</v>
      </c>
      <c r="F41" s="227">
        <v>0</v>
      </c>
      <c r="G41" s="228">
        <v>0</v>
      </c>
      <c r="H41" s="228">
        <v>0</v>
      </c>
      <c r="I41" s="228">
        <v>0</v>
      </c>
      <c r="J41" s="224">
        <f>SUM(G41:I41)</f>
        <v>0</v>
      </c>
      <c r="K41" s="325">
        <v>0</v>
      </c>
      <c r="L41" s="325">
        <v>0</v>
      </c>
      <c r="M41" s="326">
        <v>0</v>
      </c>
      <c r="N41" s="326">
        <v>0</v>
      </c>
      <c r="O41" s="291">
        <f>E41+F41+J41+K41+L41+M41</f>
        <v>0</v>
      </c>
    </row>
    <row r="42" spans="1:142" s="136" customFormat="1" ht="15.75" customHeight="1">
      <c r="B42" s="531"/>
      <c r="C42" s="532"/>
      <c r="D42" s="153" t="s">
        <v>244</v>
      </c>
      <c r="E42" s="227">
        <v>0</v>
      </c>
      <c r="F42" s="227">
        <v>0</v>
      </c>
      <c r="G42" s="228">
        <v>0</v>
      </c>
      <c r="H42" s="228">
        <v>0</v>
      </c>
      <c r="I42" s="228">
        <v>0</v>
      </c>
      <c r="J42" s="227">
        <f>SUM(G42:I42)</f>
        <v>0</v>
      </c>
      <c r="K42" s="325">
        <v>0</v>
      </c>
      <c r="L42" s="325">
        <v>0</v>
      </c>
      <c r="M42" s="326">
        <v>0</v>
      </c>
      <c r="N42" s="326">
        <v>0</v>
      </c>
      <c r="O42" s="292">
        <f>E42+F42+J42+K42+L42+M42</f>
        <v>0</v>
      </c>
    </row>
    <row r="43" spans="1:142" s="136" customFormat="1" ht="15.75" customHeight="1">
      <c r="B43" s="533"/>
      <c r="C43" s="534"/>
      <c r="D43" s="368" t="s">
        <v>32</v>
      </c>
      <c r="E43" s="357">
        <f t="shared" ref="E43:N43" si="11">SUM(E41:E42)</f>
        <v>0</v>
      </c>
      <c r="F43" s="357">
        <f t="shared" si="11"/>
        <v>0</v>
      </c>
      <c r="G43" s="358">
        <f t="shared" si="11"/>
        <v>0</v>
      </c>
      <c r="H43" s="358">
        <f t="shared" si="11"/>
        <v>0</v>
      </c>
      <c r="I43" s="358">
        <f t="shared" si="11"/>
        <v>0</v>
      </c>
      <c r="J43" s="357">
        <f>SUM(J41:J42)</f>
        <v>0</v>
      </c>
      <c r="K43" s="357">
        <f t="shared" si="11"/>
        <v>0</v>
      </c>
      <c r="L43" s="357">
        <f t="shared" si="11"/>
        <v>0</v>
      </c>
      <c r="M43" s="361">
        <f t="shared" si="11"/>
        <v>0</v>
      </c>
      <c r="N43" s="361">
        <f t="shared" si="11"/>
        <v>0</v>
      </c>
      <c r="O43" s="362">
        <f>SUM(O41:O42)</f>
        <v>0</v>
      </c>
    </row>
    <row r="44" spans="1:142" s="136" customFormat="1" ht="15.75" customHeight="1">
      <c r="B44" s="547" t="s">
        <v>232</v>
      </c>
      <c r="C44" s="548"/>
      <c r="D44" s="154" t="s">
        <v>31</v>
      </c>
      <c r="E44" s="291">
        <f t="shared" ref="E44:I45" si="12">E8+E11+E14+E17+E20+E23+E26+E29+E32+E35+E38+E41</f>
        <v>1</v>
      </c>
      <c r="F44" s="291">
        <f t="shared" si="12"/>
        <v>29</v>
      </c>
      <c r="G44" s="261">
        <f t="shared" si="12"/>
        <v>64</v>
      </c>
      <c r="H44" s="261">
        <f t="shared" si="12"/>
        <v>46</v>
      </c>
      <c r="I44" s="261">
        <f t="shared" si="12"/>
        <v>28</v>
      </c>
      <c r="J44" s="291">
        <f>SUM(G44:I44)</f>
        <v>138</v>
      </c>
      <c r="K44" s="291">
        <f>K8+K11+K14+K17+K20+K23+K26+K29+K32+K35+K38+K41</f>
        <v>568</v>
      </c>
      <c r="L44" s="291">
        <f t="shared" ref="L44:N45" si="13">L8+L11+L14+L17+L20+L23+L26+L29+L32+L35+L38+L41</f>
        <v>67</v>
      </c>
      <c r="M44" s="291">
        <f t="shared" si="13"/>
        <v>20</v>
      </c>
      <c r="N44" s="291">
        <f t="shared" si="13"/>
        <v>0</v>
      </c>
      <c r="O44" s="291">
        <f>E44+F44+J44+K44+L44+M44+N44</f>
        <v>823</v>
      </c>
    </row>
    <row r="45" spans="1:142" s="136" customFormat="1" ht="15.75" customHeight="1">
      <c r="B45" s="549"/>
      <c r="C45" s="550"/>
      <c r="D45" s="155" t="s">
        <v>244</v>
      </c>
      <c r="E45" s="292">
        <f t="shared" si="12"/>
        <v>0</v>
      </c>
      <c r="F45" s="292">
        <f>F9+F12+F15+F18+F21+F24+F27+F30+F33+F36+F39+F42</f>
        <v>50</v>
      </c>
      <c r="G45" s="262">
        <f>G9+G12+G15+G18+G21+G24+G27+G30+G33+G36+G39+G42</f>
        <v>156</v>
      </c>
      <c r="H45" s="262">
        <f>H9+H12+H15+H18+H21+H24+H27+H30+H33+H36+H39+H42</f>
        <v>109</v>
      </c>
      <c r="I45" s="262">
        <f>I9+I12+I15+I18+I21+I24+I27+I30+I33+I36+I39+I42</f>
        <v>44</v>
      </c>
      <c r="J45" s="292">
        <f>SUM(G45:I45)</f>
        <v>309</v>
      </c>
      <c r="K45" s="292">
        <f>K9+K12+K15+K18+K21+K24+K27+K30+K33+K36+K39+K42</f>
        <v>195</v>
      </c>
      <c r="L45" s="292">
        <f t="shared" si="13"/>
        <v>28</v>
      </c>
      <c r="M45" s="292">
        <f t="shared" si="13"/>
        <v>15</v>
      </c>
      <c r="N45" s="292">
        <f t="shared" si="13"/>
        <v>4</v>
      </c>
      <c r="O45" s="292">
        <f>E45+F45+J45+K45+L45+M45+N45</f>
        <v>601</v>
      </c>
    </row>
    <row r="46" spans="1:142" s="136" customFormat="1" ht="15.75" customHeight="1">
      <c r="B46" s="551"/>
      <c r="C46" s="552"/>
      <c r="D46" s="369" t="s">
        <v>32</v>
      </c>
      <c r="E46" s="362">
        <f t="shared" ref="E46:N46" si="14">SUM(E44:E45)</f>
        <v>1</v>
      </c>
      <c r="F46" s="362">
        <f t="shared" si="14"/>
        <v>79</v>
      </c>
      <c r="G46" s="363">
        <f t="shared" si="14"/>
        <v>220</v>
      </c>
      <c r="H46" s="363">
        <f t="shared" si="14"/>
        <v>155</v>
      </c>
      <c r="I46" s="363">
        <f t="shared" si="14"/>
        <v>72</v>
      </c>
      <c r="J46" s="362">
        <f>SUM(J44:J45)</f>
        <v>447</v>
      </c>
      <c r="K46" s="362">
        <f t="shared" si="14"/>
        <v>763</v>
      </c>
      <c r="L46" s="362">
        <f t="shared" si="14"/>
        <v>95</v>
      </c>
      <c r="M46" s="366">
        <f t="shared" si="14"/>
        <v>35</v>
      </c>
      <c r="N46" s="366">
        <f t="shared" si="14"/>
        <v>4</v>
      </c>
      <c r="O46" s="362">
        <f>E46+F46+J46+K46+L46+M46+N46</f>
        <v>1424</v>
      </c>
    </row>
    <row r="47" spans="1:142" s="136" customFormat="1" ht="15.75" customHeight="1">
      <c r="B47" s="136" t="s">
        <v>450</v>
      </c>
      <c r="C47" s="149"/>
      <c r="D47" s="149"/>
      <c r="E47" s="107"/>
      <c r="F47" s="107"/>
      <c r="G47" s="107"/>
      <c r="H47" s="132"/>
      <c r="I47" s="132"/>
      <c r="J47" s="132"/>
      <c r="K47" s="132"/>
      <c r="L47" s="132"/>
      <c r="M47" s="132"/>
      <c r="N47" s="132"/>
      <c r="O47" s="132"/>
      <c r="P47" s="130"/>
      <c r="Q47" s="130"/>
      <c r="R47" s="130"/>
      <c r="W47" s="13"/>
      <c r="X47" s="13"/>
    </row>
    <row r="48" spans="1:142" ht="10.8" customHeight="1">
      <c r="A48" s="136"/>
      <c r="B48" s="422"/>
      <c r="C48" s="27"/>
      <c r="D48" s="421"/>
      <c r="H48" s="7"/>
      <c r="I48" s="421"/>
      <c r="J48" s="421"/>
      <c r="K48" s="143"/>
      <c r="L48" s="143"/>
      <c r="M48" s="143"/>
      <c r="N48" s="143"/>
      <c r="O48" s="143"/>
      <c r="P48" s="136"/>
      <c r="Q48" s="107"/>
      <c r="R48" s="107"/>
      <c r="S48" s="106"/>
      <c r="T48" s="130"/>
      <c r="U48" s="130"/>
    </row>
    <row r="49" spans="1:26" ht="15.75" customHeight="1">
      <c r="A49" s="136"/>
      <c r="B49" s="540" t="s">
        <v>492</v>
      </c>
      <c r="C49" s="540"/>
      <c r="D49" s="540"/>
      <c r="E49" s="540"/>
      <c r="F49" s="540" t="s">
        <v>391</v>
      </c>
      <c r="G49" s="553" t="s">
        <v>491</v>
      </c>
      <c r="H49" s="553"/>
      <c r="I49" s="553"/>
      <c r="J49" s="553"/>
      <c r="K49" s="553"/>
      <c r="L49" s="553"/>
      <c r="M49" s="553"/>
      <c r="N49" s="540" t="s">
        <v>391</v>
      </c>
      <c r="O49" s="540">
        <v>51.05</v>
      </c>
      <c r="P49" s="136"/>
      <c r="Q49" s="136"/>
      <c r="R49" s="136"/>
      <c r="S49" s="107"/>
      <c r="T49" s="130"/>
      <c r="U49" s="35"/>
    </row>
    <row r="50" spans="1:26" ht="15.75" customHeight="1">
      <c r="A50" s="136"/>
      <c r="B50" s="540"/>
      <c r="C50" s="540"/>
      <c r="D50" s="540"/>
      <c r="E50" s="540"/>
      <c r="F50" s="540"/>
      <c r="G50" s="540" t="s">
        <v>490</v>
      </c>
      <c r="H50" s="540"/>
      <c r="I50" s="540"/>
      <c r="J50" s="540"/>
      <c r="K50" s="540"/>
      <c r="L50" s="540"/>
      <c r="M50" s="540"/>
      <c r="N50" s="540"/>
      <c r="O50" s="540"/>
      <c r="P50" s="143"/>
      <c r="Q50" s="136"/>
      <c r="R50" s="136"/>
      <c r="S50" s="136"/>
      <c r="T50" s="106"/>
      <c r="U50" s="106"/>
    </row>
    <row r="51" spans="1:26" ht="15.75" customHeight="1">
      <c r="A51" s="136"/>
      <c r="L51" s="143"/>
      <c r="M51" s="143"/>
      <c r="N51" s="143"/>
      <c r="P51" s="143"/>
      <c r="Q51" s="136"/>
      <c r="R51" s="136"/>
      <c r="S51" s="136"/>
      <c r="T51" s="107"/>
      <c r="U51" s="107"/>
    </row>
    <row r="52" spans="1:26" ht="15.75" customHeight="1">
      <c r="A52" s="136"/>
      <c r="K52" s="143"/>
      <c r="L52" s="143"/>
      <c r="M52" s="143"/>
      <c r="N52" s="143"/>
      <c r="O52" s="143"/>
      <c r="P52" s="143"/>
      <c r="Q52" s="136"/>
      <c r="R52" s="136"/>
      <c r="S52" s="136"/>
      <c r="T52" s="136"/>
      <c r="U52" s="136"/>
    </row>
    <row r="53" spans="1:26" ht="15.75" customHeight="1">
      <c r="A53" s="136"/>
      <c r="B53" s="136"/>
      <c r="C53" s="136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36"/>
      <c r="Q53" s="136"/>
      <c r="R53" s="136"/>
      <c r="S53" s="136"/>
      <c r="T53" s="139"/>
      <c r="U53" s="139"/>
      <c r="V53" s="139"/>
      <c r="W53" s="139"/>
      <c r="X53" s="139"/>
      <c r="Y53" s="139"/>
      <c r="Z53" s="139"/>
    </row>
    <row r="54" spans="1:26" ht="15.75" customHeight="1">
      <c r="A54" s="136"/>
      <c r="B54" s="136"/>
      <c r="C54" s="136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36"/>
      <c r="Q54" s="136"/>
      <c r="R54" s="136"/>
      <c r="S54" s="136"/>
      <c r="T54" s="136"/>
      <c r="U54" s="136"/>
    </row>
    <row r="55" spans="1:26" s="139" customFormat="1" ht="15" customHeight="1">
      <c r="A55" s="136"/>
      <c r="B55" s="136"/>
      <c r="C55" s="136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36"/>
      <c r="Q55" s="136"/>
      <c r="R55" s="136"/>
      <c r="S55" s="136"/>
      <c r="T55" s="136"/>
      <c r="U55" s="136"/>
      <c r="V55" s="136"/>
      <c r="W55" s="13"/>
      <c r="X55" s="13"/>
      <c r="Y55" s="136"/>
      <c r="Z55" s="136"/>
    </row>
    <row r="56" spans="1:26" ht="15.75" customHeight="1">
      <c r="A56" s="136"/>
      <c r="B56" s="136"/>
      <c r="C56" s="136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36"/>
      <c r="Q56" s="136"/>
      <c r="R56" s="136"/>
      <c r="S56" s="136"/>
      <c r="T56" s="136"/>
      <c r="U56" s="136"/>
    </row>
    <row r="57" spans="1:26" ht="15.75" customHeight="1">
      <c r="A57" s="136"/>
      <c r="B57" s="136"/>
      <c r="C57" s="136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36"/>
      <c r="Q57" s="136"/>
      <c r="R57" s="136"/>
      <c r="S57" s="136"/>
      <c r="T57" s="136"/>
      <c r="U57" s="136"/>
    </row>
    <row r="58" spans="1:26" ht="15.75" customHeight="1">
      <c r="A58" s="136"/>
      <c r="B58" s="136"/>
      <c r="C58" s="136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36"/>
      <c r="Q58" s="136"/>
      <c r="R58" s="136"/>
      <c r="S58" s="136"/>
      <c r="T58" s="136"/>
      <c r="U58" s="136"/>
    </row>
    <row r="59" spans="1:26" ht="15.75" customHeight="1">
      <c r="A59" s="136"/>
      <c r="B59" s="136"/>
      <c r="C59" s="136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36"/>
      <c r="Q59" s="136"/>
      <c r="R59" s="136"/>
      <c r="S59" s="136"/>
      <c r="T59" s="136"/>
      <c r="U59" s="136"/>
    </row>
    <row r="60" spans="1:26" ht="15.75" customHeight="1">
      <c r="A60" s="136"/>
      <c r="B60" s="136"/>
      <c r="C60" s="136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36"/>
      <c r="Q60" s="136"/>
      <c r="R60" s="136"/>
      <c r="S60" s="136"/>
      <c r="T60" s="136"/>
      <c r="U60" s="136"/>
    </row>
    <row r="61" spans="1:26" ht="15.75" customHeight="1">
      <c r="A61" s="136"/>
      <c r="B61" s="136"/>
      <c r="C61" s="136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36"/>
      <c r="Q61" s="136"/>
      <c r="R61" s="136"/>
      <c r="S61" s="136"/>
      <c r="T61" s="136"/>
      <c r="U61" s="136"/>
    </row>
    <row r="62" spans="1:26" ht="15.75" customHeight="1">
      <c r="A62" s="136"/>
      <c r="B62" s="136"/>
      <c r="C62" s="136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36"/>
      <c r="Q62" s="136"/>
      <c r="R62" s="136"/>
      <c r="S62" s="136"/>
      <c r="T62" s="136"/>
      <c r="U62" s="136"/>
      <c r="W62" s="136"/>
      <c r="X62" s="136"/>
    </row>
    <row r="63" spans="1:26" ht="15.75" customHeight="1">
      <c r="A63" s="136"/>
      <c r="B63" s="136"/>
      <c r="C63" s="136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36"/>
      <c r="Q63" s="136"/>
      <c r="R63" s="136"/>
      <c r="S63" s="136"/>
      <c r="T63" s="136"/>
      <c r="U63" s="136"/>
      <c r="W63" s="136"/>
      <c r="X63" s="136"/>
    </row>
    <row r="64" spans="1:26" ht="15.75" customHeight="1">
      <c r="A64" s="136"/>
      <c r="B64" s="136"/>
      <c r="C64" s="136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36"/>
      <c r="Q64" s="136"/>
      <c r="R64" s="136"/>
      <c r="S64" s="136"/>
      <c r="T64" s="136"/>
      <c r="U64" s="136"/>
      <c r="W64" s="136"/>
      <c r="X64" s="136"/>
    </row>
    <row r="65" spans="1:24" ht="15.75" customHeight="1">
      <c r="A65" s="136"/>
      <c r="B65" s="136"/>
      <c r="C65" s="136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36"/>
      <c r="Q65" s="136"/>
      <c r="R65" s="136"/>
      <c r="S65" s="136"/>
      <c r="T65" s="136"/>
      <c r="U65" s="136"/>
      <c r="W65" s="136"/>
      <c r="X65" s="136"/>
    </row>
    <row r="66" spans="1:24" ht="15.75" customHeight="1">
      <c r="A66" s="136"/>
      <c r="B66" s="136"/>
      <c r="C66" s="136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36"/>
      <c r="Q66" s="136"/>
      <c r="R66" s="136"/>
      <c r="S66" s="136"/>
      <c r="T66" s="136"/>
      <c r="U66" s="136"/>
      <c r="W66" s="136"/>
      <c r="X66" s="136"/>
    </row>
    <row r="67" spans="1:24" ht="15.75" customHeight="1">
      <c r="A67" s="136"/>
      <c r="B67" s="136"/>
      <c r="C67" s="136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36"/>
      <c r="Q67" s="136"/>
      <c r="R67" s="136"/>
      <c r="S67" s="136"/>
      <c r="T67" s="136"/>
      <c r="U67" s="136"/>
      <c r="W67" s="136"/>
      <c r="X67" s="136"/>
    </row>
    <row r="68" spans="1:24" ht="15.75" customHeight="1">
      <c r="A68" s="136"/>
      <c r="B68" s="136"/>
      <c r="C68" s="136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36"/>
      <c r="Q68" s="136"/>
      <c r="R68" s="136"/>
      <c r="S68" s="136"/>
      <c r="T68" s="136"/>
      <c r="U68" s="136"/>
      <c r="W68" s="136"/>
      <c r="X68" s="136"/>
    </row>
    <row r="69" spans="1:24" ht="15.75" customHeight="1">
      <c r="A69" s="136"/>
      <c r="B69" s="136"/>
      <c r="C69" s="136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36"/>
      <c r="Q69" s="136"/>
      <c r="R69" s="136"/>
      <c r="S69" s="136"/>
      <c r="T69" s="136"/>
      <c r="U69" s="136"/>
      <c r="W69" s="136"/>
      <c r="X69" s="136"/>
    </row>
    <row r="70" spans="1:24" ht="15.75" customHeight="1">
      <c r="A70" s="136"/>
      <c r="B70" s="136"/>
      <c r="C70" s="136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36"/>
      <c r="Q70" s="136"/>
      <c r="R70" s="136"/>
      <c r="S70" s="136"/>
      <c r="T70" s="136"/>
      <c r="U70" s="136"/>
      <c r="W70" s="136"/>
      <c r="X70" s="136"/>
    </row>
    <row r="71" spans="1:24" ht="15.75" customHeight="1">
      <c r="A71" s="136"/>
      <c r="B71" s="136"/>
      <c r="C71" s="136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36"/>
      <c r="Q71" s="136"/>
      <c r="R71" s="136"/>
      <c r="S71" s="136"/>
      <c r="T71" s="136"/>
      <c r="U71" s="136"/>
      <c r="W71" s="136"/>
      <c r="X71" s="136"/>
    </row>
    <row r="72" spans="1:24" ht="15.75" customHeight="1">
      <c r="A72" s="136"/>
      <c r="B72" s="136"/>
      <c r="C72" s="136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36"/>
      <c r="Q72" s="136"/>
      <c r="R72" s="136"/>
      <c r="S72" s="136"/>
      <c r="T72" s="136"/>
      <c r="U72" s="136"/>
      <c r="W72" s="136"/>
      <c r="X72" s="136"/>
    </row>
    <row r="73" spans="1:24" ht="15.75" customHeight="1">
      <c r="A73" s="136"/>
      <c r="B73" s="136"/>
      <c r="C73" s="136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36"/>
      <c r="Q73" s="136"/>
      <c r="R73" s="136"/>
      <c r="S73" s="136"/>
      <c r="T73" s="136"/>
      <c r="U73" s="136"/>
      <c r="W73" s="136"/>
      <c r="X73" s="136"/>
    </row>
    <row r="74" spans="1:24" ht="15.75" customHeight="1">
      <c r="A74" s="136"/>
      <c r="B74" s="136"/>
      <c r="C74" s="136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36"/>
      <c r="Q74" s="136"/>
      <c r="R74" s="136"/>
      <c r="S74" s="136"/>
      <c r="T74" s="136"/>
      <c r="U74" s="136"/>
      <c r="W74" s="136"/>
      <c r="X74" s="136"/>
    </row>
    <row r="75" spans="1:24" ht="15.75" customHeight="1">
      <c r="A75" s="136"/>
      <c r="B75" s="136"/>
      <c r="C75" s="136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36"/>
      <c r="Q75" s="136"/>
      <c r="R75" s="136"/>
      <c r="S75" s="136"/>
      <c r="T75" s="136"/>
      <c r="U75" s="136"/>
      <c r="W75" s="136"/>
      <c r="X75" s="136"/>
    </row>
    <row r="76" spans="1:24" ht="15.75" customHeight="1">
      <c r="A76" s="136"/>
      <c r="B76" s="136"/>
      <c r="C76" s="136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36"/>
      <c r="Q76" s="136"/>
      <c r="R76" s="136"/>
      <c r="S76" s="136"/>
      <c r="T76" s="136"/>
      <c r="U76" s="136"/>
      <c r="W76" s="136"/>
      <c r="X76" s="136"/>
    </row>
    <row r="77" spans="1:24" ht="15.75" customHeight="1">
      <c r="A77" s="136"/>
      <c r="B77" s="136"/>
      <c r="C77" s="136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36"/>
      <c r="Q77" s="136"/>
      <c r="R77" s="136"/>
      <c r="S77" s="136"/>
      <c r="T77" s="136"/>
      <c r="U77" s="136"/>
      <c r="W77" s="136"/>
      <c r="X77" s="136"/>
    </row>
    <row r="78" spans="1:24" ht="15.75" customHeight="1">
      <c r="A78" s="136"/>
      <c r="B78" s="136"/>
      <c r="C78" s="136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36"/>
      <c r="Q78" s="136"/>
      <c r="R78" s="136"/>
      <c r="S78" s="136"/>
      <c r="T78" s="136"/>
      <c r="U78" s="136"/>
      <c r="W78" s="136"/>
      <c r="X78" s="136"/>
    </row>
    <row r="79" spans="1:24" ht="15.75" customHeight="1">
      <c r="A79" s="136"/>
      <c r="B79" s="136"/>
      <c r="C79" s="136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36"/>
      <c r="Q79" s="136"/>
      <c r="R79" s="136"/>
      <c r="S79" s="136"/>
      <c r="T79" s="136"/>
      <c r="U79" s="136"/>
      <c r="W79" s="136"/>
      <c r="X79" s="136"/>
    </row>
    <row r="80" spans="1:24" ht="15.75" customHeight="1">
      <c r="A80" s="136"/>
      <c r="B80" s="136"/>
      <c r="C80" s="136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36"/>
      <c r="Q80" s="136"/>
      <c r="R80" s="136"/>
      <c r="S80" s="136"/>
      <c r="T80" s="136"/>
      <c r="U80" s="136"/>
      <c r="W80" s="136"/>
      <c r="X80" s="136"/>
    </row>
    <row r="81" spans="1:25" ht="15.75" customHeight="1">
      <c r="A81" s="136"/>
      <c r="B81" s="136"/>
      <c r="C81" s="136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36"/>
      <c r="Q81" s="136"/>
      <c r="R81" s="136"/>
      <c r="S81" s="136"/>
      <c r="T81" s="136"/>
      <c r="U81" s="136"/>
      <c r="W81" s="136"/>
      <c r="X81" s="136"/>
    </row>
    <row r="82" spans="1:25" ht="15.75" customHeight="1">
      <c r="A82" s="136"/>
      <c r="B82" s="136"/>
      <c r="C82" s="136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36"/>
      <c r="Q82" s="136"/>
      <c r="R82" s="136"/>
      <c r="S82" s="136"/>
      <c r="T82" s="136"/>
      <c r="U82" s="136"/>
      <c r="W82" s="136"/>
      <c r="X82" s="136"/>
      <c r="Y82" s="148"/>
    </row>
    <row r="83" spans="1:25" ht="15.75" customHeight="1">
      <c r="A83" s="136"/>
      <c r="B83" s="136"/>
      <c r="C83" s="136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36"/>
      <c r="Q83" s="136"/>
      <c r="R83" s="136"/>
      <c r="S83" s="136"/>
      <c r="T83" s="136"/>
      <c r="U83" s="136"/>
      <c r="W83" s="136"/>
      <c r="X83" s="136"/>
    </row>
    <row r="84" spans="1:25" ht="15.75" customHeight="1">
      <c r="A84" s="136"/>
      <c r="B84" s="136"/>
      <c r="C84" s="136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36"/>
      <c r="Q84" s="136"/>
      <c r="R84" s="136"/>
      <c r="S84" s="136"/>
      <c r="T84" s="136"/>
      <c r="U84" s="136"/>
      <c r="W84" s="136"/>
      <c r="X84" s="136"/>
    </row>
    <row r="85" spans="1:25" ht="15.75" customHeight="1">
      <c r="A85" s="136"/>
      <c r="B85" s="136"/>
      <c r="C85" s="136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36"/>
      <c r="Q85" s="136"/>
      <c r="R85" s="136"/>
      <c r="S85" s="136"/>
      <c r="T85" s="136"/>
      <c r="U85" s="136"/>
      <c r="W85" s="136"/>
      <c r="X85" s="136"/>
    </row>
    <row r="86" spans="1:25" ht="15.75" customHeight="1">
      <c r="A86" s="136"/>
      <c r="B86" s="136"/>
      <c r="C86" s="136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36"/>
      <c r="Q86" s="136"/>
      <c r="R86" s="136"/>
      <c r="S86" s="136"/>
      <c r="T86" s="136"/>
      <c r="U86" s="136"/>
      <c r="W86" s="136"/>
      <c r="X86" s="136"/>
    </row>
    <row r="87" spans="1:25" ht="15.75" customHeight="1">
      <c r="A87" s="136"/>
      <c r="B87" s="136"/>
      <c r="C87" s="136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36"/>
      <c r="Q87" s="136"/>
      <c r="R87" s="136"/>
      <c r="S87" s="136"/>
      <c r="T87" s="136"/>
      <c r="U87" s="136"/>
      <c r="W87" s="136"/>
      <c r="X87" s="136"/>
    </row>
    <row r="88" spans="1:25" ht="15.75" customHeight="1">
      <c r="A88" s="136"/>
      <c r="B88" s="136"/>
      <c r="C88" s="136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36"/>
      <c r="Q88" s="136"/>
      <c r="R88" s="136"/>
      <c r="S88" s="136"/>
      <c r="T88" s="136"/>
      <c r="U88" s="136"/>
      <c r="W88" s="136"/>
      <c r="X88" s="136"/>
    </row>
    <row r="89" spans="1:25" ht="15.75" customHeight="1">
      <c r="A89" s="136"/>
      <c r="B89" s="136"/>
      <c r="C89" s="136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36"/>
      <c r="Q89" s="136"/>
      <c r="R89" s="136"/>
      <c r="S89" s="136"/>
      <c r="T89" s="136"/>
      <c r="U89" s="136"/>
      <c r="W89" s="136"/>
      <c r="X89" s="136"/>
    </row>
    <row r="90" spans="1:25" ht="15.75" customHeight="1">
      <c r="A90" s="136"/>
      <c r="B90" s="136"/>
      <c r="C90" s="136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36"/>
      <c r="Q90" s="136"/>
      <c r="R90" s="136"/>
      <c r="S90" s="136"/>
      <c r="T90" s="136"/>
      <c r="U90" s="136"/>
      <c r="W90" s="136"/>
      <c r="X90" s="136"/>
    </row>
    <row r="91" spans="1:25" ht="15.75" customHeight="1">
      <c r="A91" s="136"/>
      <c r="B91" s="136"/>
      <c r="C91" s="136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36"/>
      <c r="Q91" s="136"/>
      <c r="R91" s="136"/>
      <c r="S91" s="136"/>
      <c r="T91" s="136"/>
      <c r="U91" s="136"/>
      <c r="W91" s="136"/>
      <c r="X91" s="136"/>
    </row>
    <row r="92" spans="1:25" ht="15.75" customHeight="1">
      <c r="A92" s="136"/>
      <c r="B92" s="136"/>
      <c r="C92" s="136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36"/>
      <c r="Q92" s="136"/>
      <c r="R92" s="136"/>
      <c r="S92" s="136"/>
      <c r="T92" s="136"/>
      <c r="U92" s="136"/>
      <c r="W92" s="136"/>
      <c r="X92" s="136"/>
    </row>
    <row r="93" spans="1:25" ht="15.75" customHeight="1">
      <c r="A93" s="136"/>
      <c r="B93" s="136"/>
      <c r="C93" s="136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36"/>
      <c r="Q93" s="136"/>
      <c r="R93" s="136"/>
      <c r="S93" s="136"/>
      <c r="T93" s="136"/>
      <c r="U93" s="136"/>
      <c r="W93" s="136"/>
      <c r="X93" s="136"/>
    </row>
    <row r="94" spans="1:25" ht="15.75" customHeight="1">
      <c r="A94" s="136"/>
      <c r="B94" s="136"/>
      <c r="C94" s="136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36"/>
      <c r="Q94" s="136"/>
      <c r="R94" s="136"/>
      <c r="S94" s="136"/>
      <c r="T94" s="136"/>
      <c r="U94" s="136"/>
      <c r="W94" s="136"/>
      <c r="X94" s="136"/>
    </row>
    <row r="95" spans="1:25" ht="15.75" customHeight="1">
      <c r="A95" s="136"/>
      <c r="B95" s="136"/>
      <c r="C95" s="136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36"/>
      <c r="Q95" s="136"/>
      <c r="R95" s="136"/>
      <c r="S95" s="136"/>
      <c r="T95" s="136"/>
      <c r="U95" s="136"/>
      <c r="W95" s="136"/>
      <c r="X95" s="136"/>
    </row>
    <row r="96" spans="1:25" ht="15.75" customHeight="1">
      <c r="A96" s="136"/>
      <c r="B96" s="136"/>
      <c r="C96" s="136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36"/>
      <c r="Q96" s="136"/>
      <c r="R96" s="136"/>
      <c r="S96" s="136"/>
      <c r="T96" s="136"/>
      <c r="U96" s="136"/>
      <c r="W96" s="136"/>
      <c r="X96" s="136"/>
    </row>
    <row r="97" spans="1:24" ht="15.75" customHeight="1">
      <c r="A97" s="136"/>
      <c r="B97" s="136"/>
      <c r="C97" s="136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36"/>
      <c r="Q97" s="136"/>
      <c r="R97" s="136"/>
      <c r="S97" s="136"/>
      <c r="T97" s="136"/>
      <c r="U97" s="136"/>
      <c r="W97" s="136"/>
      <c r="X97" s="136"/>
    </row>
    <row r="98" spans="1:24" ht="15.75" customHeight="1">
      <c r="A98" s="136"/>
      <c r="B98" s="136"/>
      <c r="C98" s="136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36"/>
      <c r="Q98" s="136"/>
      <c r="R98" s="136"/>
      <c r="S98" s="136"/>
      <c r="T98" s="136"/>
      <c r="U98" s="136"/>
      <c r="W98" s="136"/>
      <c r="X98" s="136"/>
    </row>
    <row r="99" spans="1:24" ht="15.75" customHeight="1">
      <c r="A99" s="136"/>
      <c r="B99" s="136"/>
      <c r="C99" s="136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36"/>
      <c r="Q99" s="136"/>
      <c r="R99" s="136"/>
      <c r="S99" s="136"/>
      <c r="T99" s="136"/>
      <c r="U99" s="136"/>
      <c r="W99" s="136"/>
      <c r="X99" s="136"/>
    </row>
    <row r="100" spans="1:24" ht="15.75" customHeight="1">
      <c r="A100" s="136"/>
      <c r="B100" s="136"/>
      <c r="C100" s="136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36"/>
      <c r="Q100" s="136"/>
      <c r="R100" s="136"/>
      <c r="S100" s="136"/>
      <c r="T100" s="136"/>
      <c r="U100" s="136"/>
      <c r="W100" s="136"/>
      <c r="X100" s="136"/>
    </row>
    <row r="101" spans="1:24" ht="15.75" customHeight="1">
      <c r="A101" s="136"/>
      <c r="B101" s="136"/>
      <c r="C101" s="136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36"/>
      <c r="Q101" s="136"/>
      <c r="R101" s="136"/>
      <c r="S101" s="136"/>
      <c r="T101" s="136"/>
      <c r="U101" s="136"/>
      <c r="W101" s="136"/>
      <c r="X101" s="136"/>
    </row>
    <row r="102" spans="1:24" ht="15.75" customHeight="1">
      <c r="A102" s="136"/>
      <c r="B102" s="136"/>
      <c r="C102" s="136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36"/>
      <c r="Q102" s="136"/>
      <c r="R102" s="136"/>
      <c r="S102" s="136"/>
      <c r="T102" s="136"/>
      <c r="U102" s="136"/>
      <c r="W102" s="136"/>
      <c r="X102" s="136"/>
    </row>
    <row r="103" spans="1:24" ht="15.75" customHeight="1">
      <c r="A103" s="136"/>
      <c r="B103" s="136"/>
      <c r="C103" s="136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36"/>
      <c r="Q103" s="136"/>
      <c r="R103" s="136"/>
      <c r="S103" s="136"/>
      <c r="T103" s="136"/>
      <c r="U103" s="136"/>
      <c r="W103" s="136"/>
      <c r="X103" s="136"/>
    </row>
    <row r="104" spans="1:24" ht="15.75" customHeight="1">
      <c r="A104" s="136"/>
      <c r="B104" s="136"/>
      <c r="C104" s="136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36"/>
      <c r="Q104" s="136"/>
      <c r="R104" s="136"/>
      <c r="S104" s="136"/>
      <c r="T104" s="136"/>
      <c r="U104" s="136"/>
      <c r="W104" s="136"/>
      <c r="X104" s="136"/>
    </row>
    <row r="105" spans="1:24" ht="15.75" customHeight="1">
      <c r="A105" s="136"/>
      <c r="B105" s="136"/>
      <c r="C105" s="136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36"/>
      <c r="Q105" s="136"/>
      <c r="R105" s="136"/>
      <c r="S105" s="136"/>
      <c r="T105" s="136"/>
      <c r="U105" s="136"/>
      <c r="W105" s="136"/>
      <c r="X105" s="136"/>
    </row>
    <row r="106" spans="1:24" ht="15.75" customHeight="1">
      <c r="A106" s="136"/>
      <c r="B106" s="136"/>
      <c r="C106" s="136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36"/>
      <c r="Q106" s="136"/>
      <c r="R106" s="136"/>
      <c r="S106" s="136"/>
      <c r="T106" s="136"/>
      <c r="U106" s="136"/>
      <c r="W106" s="136"/>
      <c r="X106" s="136"/>
    </row>
    <row r="107" spans="1:24" ht="15.75" customHeight="1">
      <c r="A107" s="136"/>
      <c r="B107" s="136"/>
      <c r="C107" s="136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36"/>
      <c r="Q107" s="136"/>
      <c r="R107" s="136"/>
      <c r="S107" s="136"/>
      <c r="T107" s="136"/>
      <c r="U107" s="136"/>
      <c r="W107" s="136"/>
      <c r="X107" s="136"/>
    </row>
    <row r="108" spans="1:24" ht="15.75" customHeight="1">
      <c r="A108" s="136"/>
      <c r="B108" s="136"/>
      <c r="C108" s="136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36"/>
      <c r="Q108" s="136"/>
      <c r="R108" s="136"/>
      <c r="S108" s="136"/>
      <c r="T108" s="136"/>
      <c r="U108" s="136"/>
      <c r="W108" s="136"/>
      <c r="X108" s="136"/>
    </row>
    <row r="109" spans="1:24" ht="15.75" customHeight="1">
      <c r="A109" s="136"/>
      <c r="B109" s="136"/>
      <c r="C109" s="136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36"/>
      <c r="Q109" s="136"/>
      <c r="R109" s="136"/>
      <c r="S109" s="136"/>
      <c r="T109" s="136"/>
      <c r="U109" s="136"/>
      <c r="W109" s="136"/>
      <c r="X109" s="136"/>
    </row>
    <row r="110" spans="1:24" ht="15.75" customHeight="1">
      <c r="A110" s="136"/>
      <c r="B110" s="136"/>
      <c r="C110" s="136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36"/>
      <c r="Q110" s="136"/>
      <c r="R110" s="136"/>
      <c r="S110" s="136"/>
      <c r="T110" s="136"/>
      <c r="U110" s="136"/>
      <c r="W110" s="136"/>
      <c r="X110" s="136"/>
    </row>
    <row r="111" spans="1:24" ht="15.75" customHeight="1">
      <c r="A111" s="136"/>
      <c r="B111" s="136"/>
      <c r="C111" s="136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36"/>
      <c r="Q111" s="136"/>
      <c r="R111" s="136"/>
      <c r="S111" s="136"/>
      <c r="T111" s="136"/>
      <c r="U111" s="136"/>
      <c r="W111" s="136"/>
      <c r="X111" s="136"/>
    </row>
    <row r="112" spans="1:24" ht="15.75" customHeight="1">
      <c r="A112" s="136"/>
      <c r="B112" s="136"/>
      <c r="C112" s="136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36"/>
      <c r="Q112" s="136"/>
      <c r="R112" s="136"/>
      <c r="S112" s="136"/>
      <c r="T112" s="136"/>
      <c r="U112" s="136"/>
      <c r="W112" s="136"/>
      <c r="X112" s="136"/>
    </row>
    <row r="113" spans="1:24" ht="15.75" customHeight="1">
      <c r="A113" s="136"/>
      <c r="B113" s="136"/>
      <c r="C113" s="136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36"/>
      <c r="Q113" s="136"/>
      <c r="R113" s="136"/>
      <c r="S113" s="136"/>
      <c r="T113" s="136"/>
      <c r="U113" s="136"/>
      <c r="W113" s="136"/>
      <c r="X113" s="136"/>
    </row>
    <row r="114" spans="1:24" ht="15.75" customHeight="1">
      <c r="A114" s="136"/>
      <c r="B114" s="136"/>
      <c r="C114" s="136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36"/>
      <c r="Q114" s="136"/>
      <c r="R114" s="136"/>
      <c r="S114" s="136"/>
      <c r="T114" s="136"/>
      <c r="U114" s="136"/>
      <c r="W114" s="136"/>
      <c r="X114" s="136"/>
    </row>
    <row r="115" spans="1:24" ht="15.75" customHeight="1">
      <c r="A115" s="136"/>
      <c r="B115" s="136"/>
      <c r="C115" s="136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36"/>
      <c r="Q115" s="136"/>
      <c r="R115" s="136"/>
      <c r="S115" s="136"/>
      <c r="T115" s="136"/>
      <c r="U115" s="136"/>
      <c r="W115" s="136"/>
      <c r="X115" s="136"/>
    </row>
    <row r="116" spans="1:24" ht="15.75" customHeight="1">
      <c r="A116" s="136"/>
      <c r="B116" s="136"/>
      <c r="C116" s="136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36"/>
      <c r="Q116" s="136"/>
      <c r="R116" s="136"/>
      <c r="S116" s="136"/>
      <c r="T116" s="136"/>
      <c r="U116" s="136"/>
      <c r="W116" s="136"/>
      <c r="X116" s="136"/>
    </row>
    <row r="117" spans="1:24" ht="15.75" customHeight="1">
      <c r="A117" s="136"/>
      <c r="B117" s="136"/>
      <c r="C117" s="136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36"/>
      <c r="Q117" s="136"/>
      <c r="R117" s="136"/>
      <c r="S117" s="136"/>
      <c r="T117" s="136"/>
      <c r="U117" s="136"/>
      <c r="W117" s="136"/>
      <c r="X117" s="136"/>
    </row>
    <row r="118" spans="1:24" ht="15.75" customHeight="1">
      <c r="A118" s="136"/>
      <c r="B118" s="136"/>
      <c r="C118" s="136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36"/>
      <c r="Q118" s="136"/>
      <c r="R118" s="136"/>
      <c r="S118" s="136"/>
      <c r="T118" s="136"/>
      <c r="U118" s="136"/>
      <c r="W118" s="136"/>
      <c r="X118" s="136"/>
    </row>
    <row r="119" spans="1:24" ht="15.75" customHeight="1">
      <c r="A119" s="136"/>
      <c r="B119" s="136"/>
      <c r="C119" s="136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36"/>
      <c r="Q119" s="136"/>
      <c r="R119" s="136"/>
      <c r="S119" s="136"/>
      <c r="T119" s="136"/>
      <c r="U119" s="136"/>
      <c r="W119" s="136"/>
      <c r="X119" s="136"/>
    </row>
    <row r="120" spans="1:24" ht="15.75" customHeight="1">
      <c r="A120" s="136"/>
      <c r="B120" s="136"/>
      <c r="C120" s="136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36"/>
      <c r="Q120" s="136"/>
      <c r="R120" s="136"/>
      <c r="S120" s="136"/>
      <c r="T120" s="136"/>
      <c r="U120" s="136"/>
      <c r="W120" s="136"/>
      <c r="X120" s="136"/>
    </row>
    <row r="121" spans="1:24" ht="15.75" customHeight="1">
      <c r="A121" s="136"/>
      <c r="B121" s="136"/>
      <c r="C121" s="136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36"/>
      <c r="Q121" s="136"/>
      <c r="R121" s="136"/>
      <c r="S121" s="136"/>
      <c r="T121" s="136"/>
      <c r="U121" s="136"/>
      <c r="W121" s="136"/>
      <c r="X121" s="136"/>
    </row>
    <row r="122" spans="1:24" ht="15.75" customHeight="1">
      <c r="A122" s="136"/>
      <c r="B122" s="136"/>
      <c r="C122" s="136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36"/>
      <c r="Q122" s="136"/>
      <c r="R122" s="136"/>
      <c r="S122" s="136"/>
      <c r="T122" s="136"/>
      <c r="U122" s="136"/>
      <c r="W122" s="136"/>
      <c r="X122" s="136"/>
    </row>
    <row r="123" spans="1:24" ht="15.75" customHeight="1">
      <c r="A123" s="136"/>
      <c r="B123" s="136"/>
      <c r="C123" s="136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36"/>
      <c r="Q123" s="136"/>
      <c r="R123" s="136"/>
      <c r="S123" s="136"/>
      <c r="T123" s="136"/>
      <c r="U123" s="136"/>
      <c r="W123" s="136"/>
      <c r="X123" s="136"/>
    </row>
    <row r="124" spans="1:24" ht="15.75" customHeight="1">
      <c r="A124" s="136"/>
      <c r="B124" s="136"/>
      <c r="C124" s="136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36"/>
      <c r="Q124" s="136"/>
      <c r="R124" s="136"/>
      <c r="S124" s="136"/>
      <c r="T124" s="136"/>
      <c r="U124" s="136"/>
      <c r="W124" s="136"/>
      <c r="X124" s="136"/>
    </row>
    <row r="125" spans="1:24" ht="15.75" customHeight="1">
      <c r="A125" s="136"/>
      <c r="B125" s="136"/>
      <c r="C125" s="136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36"/>
      <c r="Q125" s="136"/>
      <c r="R125" s="136"/>
      <c r="S125" s="136"/>
      <c r="T125" s="136"/>
      <c r="U125" s="136"/>
      <c r="W125" s="136"/>
      <c r="X125" s="136"/>
    </row>
    <row r="126" spans="1:24" ht="15.75" customHeight="1">
      <c r="A126" s="136"/>
      <c r="B126" s="136"/>
      <c r="C126" s="136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36"/>
      <c r="Q126" s="136"/>
      <c r="R126" s="136"/>
      <c r="S126" s="136"/>
      <c r="T126" s="136"/>
      <c r="U126" s="136"/>
      <c r="W126" s="136"/>
      <c r="X126" s="136"/>
    </row>
    <row r="127" spans="1:24" ht="15.75" customHeight="1">
      <c r="A127" s="136"/>
      <c r="B127" s="136"/>
      <c r="C127" s="136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36"/>
      <c r="Q127" s="136"/>
      <c r="R127" s="136"/>
      <c r="S127" s="136"/>
      <c r="T127" s="136"/>
      <c r="U127" s="136"/>
      <c r="W127" s="136"/>
      <c r="X127" s="136"/>
    </row>
    <row r="128" spans="1:24" ht="15.75" customHeight="1">
      <c r="A128" s="136"/>
      <c r="B128" s="136"/>
      <c r="C128" s="136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36"/>
      <c r="Q128" s="136"/>
      <c r="R128" s="136"/>
      <c r="S128" s="136"/>
      <c r="T128" s="136"/>
      <c r="U128" s="136"/>
      <c r="W128" s="136"/>
      <c r="X128" s="136"/>
    </row>
    <row r="129" spans="1:24" ht="15.75" customHeight="1">
      <c r="A129" s="136"/>
      <c r="B129" s="136"/>
      <c r="C129" s="136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36"/>
      <c r="Q129" s="136"/>
      <c r="R129" s="136"/>
      <c r="S129" s="136"/>
      <c r="T129" s="136"/>
      <c r="U129" s="136"/>
      <c r="W129" s="136"/>
      <c r="X129" s="136"/>
    </row>
    <row r="130" spans="1:24" ht="15.75" customHeight="1">
      <c r="A130" s="136"/>
      <c r="B130" s="136"/>
      <c r="C130" s="136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36"/>
      <c r="Q130" s="136"/>
      <c r="R130" s="136"/>
      <c r="S130" s="136"/>
      <c r="T130" s="136"/>
      <c r="U130" s="136"/>
      <c r="W130" s="136"/>
      <c r="X130" s="136"/>
    </row>
    <row r="131" spans="1:24" ht="15.75" customHeight="1">
      <c r="A131" s="136"/>
      <c r="B131" s="136"/>
      <c r="C131" s="136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36"/>
      <c r="Q131" s="136"/>
      <c r="R131" s="136"/>
      <c r="S131" s="136"/>
      <c r="T131" s="136"/>
      <c r="U131" s="136"/>
      <c r="W131" s="136"/>
      <c r="X131" s="136"/>
    </row>
    <row r="132" spans="1:24" ht="15.75" customHeight="1">
      <c r="A132" s="136"/>
      <c r="B132" s="136"/>
      <c r="C132" s="136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36"/>
      <c r="Q132" s="136"/>
      <c r="R132" s="136"/>
      <c r="S132" s="136"/>
      <c r="T132" s="136"/>
      <c r="U132" s="136"/>
      <c r="W132" s="136"/>
      <c r="X132" s="136"/>
    </row>
    <row r="133" spans="1:24" ht="15.75" customHeight="1">
      <c r="A133" s="136"/>
      <c r="B133" s="136"/>
      <c r="C133" s="136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36"/>
      <c r="Q133" s="136"/>
      <c r="R133" s="136"/>
      <c r="S133" s="136"/>
      <c r="T133" s="136"/>
      <c r="U133" s="136"/>
      <c r="W133" s="136"/>
      <c r="X133" s="136"/>
    </row>
    <row r="134" spans="1:24" ht="15.75" customHeight="1">
      <c r="A134" s="136"/>
      <c r="B134" s="136"/>
      <c r="C134" s="136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36"/>
      <c r="Q134" s="136"/>
      <c r="R134" s="136"/>
      <c r="S134" s="136"/>
      <c r="T134" s="136"/>
      <c r="U134" s="136"/>
      <c r="W134" s="136"/>
      <c r="X134" s="136"/>
    </row>
    <row r="135" spans="1:24" ht="15.75" customHeight="1">
      <c r="A135" s="136"/>
      <c r="B135" s="136"/>
      <c r="C135" s="136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36"/>
      <c r="Q135" s="136"/>
      <c r="R135" s="136"/>
      <c r="S135" s="136"/>
      <c r="T135" s="136"/>
      <c r="U135" s="136"/>
      <c r="W135" s="136"/>
      <c r="X135" s="136"/>
    </row>
    <row r="136" spans="1:24" ht="15.75" customHeight="1">
      <c r="A136" s="136"/>
      <c r="B136" s="136"/>
      <c r="C136" s="136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36"/>
      <c r="Q136" s="136"/>
      <c r="R136" s="136"/>
      <c r="S136" s="136"/>
      <c r="T136" s="136"/>
      <c r="U136" s="136"/>
      <c r="W136" s="136"/>
      <c r="X136" s="136"/>
    </row>
    <row r="137" spans="1:24" ht="15.75" customHeight="1">
      <c r="A137" s="136"/>
      <c r="B137" s="136"/>
      <c r="C137" s="136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36"/>
      <c r="Q137" s="136"/>
      <c r="R137" s="136"/>
      <c r="S137" s="136"/>
      <c r="T137" s="136"/>
      <c r="U137" s="136"/>
      <c r="W137" s="136"/>
      <c r="X137" s="136"/>
    </row>
    <row r="138" spans="1:24" ht="15.75" customHeight="1">
      <c r="A138" s="136"/>
      <c r="B138" s="136"/>
      <c r="C138" s="136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36"/>
      <c r="Q138" s="136"/>
      <c r="R138" s="136"/>
      <c r="S138" s="136"/>
      <c r="T138" s="136"/>
      <c r="U138" s="136"/>
      <c r="W138" s="136"/>
      <c r="X138" s="136"/>
    </row>
    <row r="139" spans="1:24" ht="15.75" customHeight="1">
      <c r="A139" s="136"/>
      <c r="B139" s="136"/>
      <c r="C139" s="136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36"/>
      <c r="Q139" s="136"/>
      <c r="R139" s="136"/>
      <c r="S139" s="136"/>
      <c r="T139" s="136"/>
      <c r="U139" s="136"/>
      <c r="W139" s="136"/>
      <c r="X139" s="136"/>
    </row>
    <row r="140" spans="1:24" ht="15.75" customHeight="1">
      <c r="A140" s="136"/>
      <c r="B140" s="136"/>
      <c r="C140" s="136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36"/>
      <c r="Q140" s="136"/>
      <c r="R140" s="136"/>
      <c r="S140" s="136"/>
      <c r="T140" s="136"/>
      <c r="U140" s="136"/>
      <c r="W140" s="136"/>
      <c r="X140" s="136"/>
    </row>
    <row r="141" spans="1:24" ht="15.75" customHeight="1">
      <c r="A141" s="136"/>
      <c r="B141" s="136"/>
      <c r="C141" s="136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36"/>
      <c r="Q141" s="136"/>
      <c r="R141" s="136"/>
      <c r="S141" s="136"/>
      <c r="T141" s="136"/>
      <c r="U141" s="136"/>
      <c r="W141" s="136"/>
      <c r="X141" s="136"/>
    </row>
    <row r="142" spans="1:24" ht="15.75" customHeight="1">
      <c r="A142" s="136"/>
      <c r="B142" s="136"/>
      <c r="C142" s="136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36"/>
      <c r="Q142" s="136"/>
      <c r="R142" s="136"/>
      <c r="S142" s="136"/>
      <c r="T142" s="136"/>
      <c r="U142" s="136"/>
      <c r="W142" s="136"/>
      <c r="X142" s="136"/>
    </row>
    <row r="143" spans="1:24" ht="15.75" customHeight="1">
      <c r="A143" s="136"/>
      <c r="B143" s="136"/>
      <c r="C143" s="136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36"/>
      <c r="Q143" s="136"/>
      <c r="R143" s="136"/>
      <c r="S143" s="136"/>
      <c r="T143" s="136"/>
      <c r="U143" s="136"/>
      <c r="W143" s="136"/>
      <c r="X143" s="136"/>
    </row>
    <row r="144" spans="1:24" ht="15.75" customHeight="1">
      <c r="A144" s="136"/>
      <c r="B144" s="136"/>
      <c r="C144" s="136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36"/>
      <c r="Q144" s="136"/>
      <c r="R144" s="136"/>
      <c r="S144" s="136"/>
      <c r="T144" s="136"/>
      <c r="U144" s="136"/>
      <c r="W144" s="136"/>
      <c r="X144" s="136"/>
    </row>
    <row r="145" spans="1:38" ht="15.75" customHeight="1">
      <c r="A145" s="136"/>
      <c r="B145" s="136"/>
      <c r="C145" s="136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36"/>
      <c r="Q145" s="136"/>
      <c r="R145" s="136"/>
      <c r="S145" s="136"/>
      <c r="T145" s="136"/>
      <c r="U145" s="136"/>
      <c r="W145" s="136"/>
      <c r="X145" s="136"/>
    </row>
    <row r="146" spans="1:38" ht="15.75" customHeight="1">
      <c r="A146" s="136"/>
      <c r="B146" s="136"/>
      <c r="C146" s="136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36"/>
      <c r="Q146" s="136"/>
      <c r="R146" s="136"/>
      <c r="S146" s="136"/>
      <c r="T146" s="136"/>
      <c r="U146" s="136"/>
      <c r="W146" s="136"/>
      <c r="X146" s="136"/>
    </row>
    <row r="147" spans="1:38" ht="15.75" customHeight="1">
      <c r="A147" s="136"/>
      <c r="B147" s="136"/>
      <c r="C147" s="136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36"/>
      <c r="Q147" s="136"/>
      <c r="R147" s="136"/>
      <c r="S147" s="136"/>
      <c r="T147" s="136"/>
      <c r="U147" s="136"/>
      <c r="W147" s="136"/>
      <c r="X147" s="136"/>
    </row>
    <row r="148" spans="1:38" ht="15.75" customHeight="1">
      <c r="A148" s="136"/>
      <c r="B148" s="136"/>
      <c r="C148" s="136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36"/>
      <c r="Q148" s="136"/>
      <c r="R148" s="136"/>
      <c r="S148" s="136"/>
      <c r="T148" s="136"/>
      <c r="U148" s="136"/>
      <c r="W148" s="136"/>
      <c r="X148" s="136"/>
    </row>
    <row r="149" spans="1:38" ht="15.75" customHeight="1">
      <c r="A149" s="136"/>
      <c r="B149" s="136"/>
      <c r="C149" s="136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36"/>
      <c r="Q149" s="136"/>
      <c r="R149" s="136"/>
      <c r="S149" s="136"/>
      <c r="T149" s="136"/>
      <c r="U149" s="136"/>
      <c r="W149" s="136"/>
      <c r="X149" s="136"/>
    </row>
    <row r="150" spans="1:38" ht="15.75" customHeight="1">
      <c r="A150" s="136"/>
      <c r="B150" s="136"/>
      <c r="C150" s="136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36"/>
      <c r="Q150" s="136"/>
      <c r="R150" s="136"/>
      <c r="S150" s="136"/>
      <c r="T150" s="136"/>
      <c r="U150" s="136"/>
      <c r="W150" s="136"/>
      <c r="X150" s="136"/>
    </row>
    <row r="151" spans="1:38" ht="15.75" customHeight="1">
      <c r="A151" s="136"/>
      <c r="B151" s="136"/>
      <c r="C151" s="136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36"/>
      <c r="Q151" s="136"/>
      <c r="R151" s="136"/>
      <c r="S151" s="136"/>
      <c r="T151" s="136"/>
      <c r="U151" s="136"/>
      <c r="W151" s="136"/>
      <c r="X151" s="136"/>
    </row>
    <row r="152" spans="1:38" ht="15.75" customHeight="1">
      <c r="A152" s="136"/>
      <c r="B152" s="136"/>
      <c r="C152" s="136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36"/>
      <c r="Q152" s="136"/>
      <c r="R152" s="136"/>
      <c r="S152" s="136"/>
      <c r="T152" s="136"/>
      <c r="U152" s="136"/>
      <c r="W152" s="136"/>
      <c r="X152" s="136"/>
    </row>
    <row r="153" spans="1:38" ht="15.75" customHeight="1">
      <c r="A153" s="136"/>
      <c r="B153" s="136"/>
      <c r="C153" s="136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36"/>
      <c r="Q153" s="136"/>
      <c r="R153" s="136"/>
      <c r="S153" s="136"/>
      <c r="T153" s="136"/>
      <c r="U153" s="136"/>
      <c r="W153" s="136"/>
      <c r="X153" s="136"/>
    </row>
    <row r="154" spans="1:38" ht="15.75" customHeight="1">
      <c r="A154" s="136"/>
      <c r="B154" s="136"/>
      <c r="C154" s="136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36"/>
      <c r="Q154" s="136"/>
      <c r="R154" s="136"/>
      <c r="S154" s="136"/>
      <c r="T154" s="136"/>
      <c r="U154" s="136"/>
      <c r="W154" s="136"/>
      <c r="X154" s="136"/>
    </row>
    <row r="155" spans="1:38" ht="15.75" customHeight="1">
      <c r="A155" s="136"/>
      <c r="B155" s="136"/>
      <c r="C155" s="136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36"/>
      <c r="Q155" s="136"/>
      <c r="R155" s="136"/>
      <c r="S155" s="136"/>
      <c r="T155" s="136"/>
      <c r="U155" s="136"/>
      <c r="W155" s="136"/>
      <c r="X155" s="136"/>
    </row>
    <row r="156" spans="1:38" ht="15.75" customHeight="1">
      <c r="A156" s="136"/>
      <c r="B156" s="136"/>
      <c r="C156" s="136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36"/>
      <c r="Q156" s="136"/>
      <c r="R156" s="136"/>
      <c r="S156" s="136"/>
      <c r="T156" s="136"/>
      <c r="U156" s="136"/>
      <c r="W156" s="136"/>
      <c r="X156" s="136"/>
    </row>
    <row r="157" spans="1:38" ht="15.75" customHeight="1">
      <c r="A157" s="136"/>
      <c r="B157" s="136"/>
      <c r="C157" s="136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36"/>
      <c r="Q157" s="136"/>
      <c r="R157" s="136"/>
      <c r="S157" s="136"/>
      <c r="T157" s="136"/>
      <c r="U157" s="136"/>
      <c r="W157" s="136"/>
      <c r="X157" s="136"/>
    </row>
    <row r="158" spans="1:38" ht="15.75" customHeight="1">
      <c r="A158" s="136"/>
      <c r="B158" s="136"/>
      <c r="C158" s="136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36"/>
      <c r="Q158" s="136"/>
      <c r="R158" s="136"/>
      <c r="S158" s="136"/>
      <c r="T158" s="136"/>
      <c r="U158" s="136"/>
      <c r="W158" s="136"/>
      <c r="X158" s="136"/>
      <c r="AL158" s="136" t="s">
        <v>47</v>
      </c>
    </row>
    <row r="159" spans="1:38" ht="15.75" customHeight="1">
      <c r="A159" s="136"/>
      <c r="B159" s="136"/>
      <c r="C159" s="136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36"/>
      <c r="Q159" s="136"/>
      <c r="R159" s="136"/>
      <c r="S159" s="136"/>
      <c r="T159" s="136"/>
      <c r="U159" s="136"/>
      <c r="W159" s="136"/>
      <c r="X159" s="136"/>
    </row>
    <row r="160" spans="1:38" ht="15.75" customHeight="1">
      <c r="A160" s="136"/>
      <c r="B160" s="136"/>
      <c r="C160" s="136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36"/>
      <c r="Q160" s="136"/>
      <c r="R160" s="136"/>
      <c r="S160" s="136"/>
      <c r="T160" s="136"/>
      <c r="U160" s="136"/>
      <c r="W160" s="136"/>
      <c r="X160" s="136"/>
    </row>
    <row r="161" spans="1:24" ht="15.75" customHeight="1">
      <c r="A161" s="136"/>
      <c r="B161" s="136"/>
      <c r="C161" s="136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36"/>
      <c r="Q161" s="136"/>
      <c r="R161" s="136"/>
      <c r="S161" s="136"/>
      <c r="T161" s="136"/>
      <c r="U161" s="136"/>
      <c r="W161" s="136"/>
      <c r="X161" s="136"/>
    </row>
    <row r="162" spans="1:24" ht="15.75" customHeight="1">
      <c r="A162" s="136"/>
      <c r="B162" s="136"/>
      <c r="C162" s="136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36"/>
      <c r="Q162" s="136"/>
      <c r="R162" s="136"/>
      <c r="S162" s="136"/>
      <c r="T162" s="136"/>
      <c r="U162" s="136"/>
      <c r="W162" s="136"/>
      <c r="X162" s="136"/>
    </row>
    <row r="163" spans="1:24" ht="15.75" customHeight="1">
      <c r="A163" s="136"/>
      <c r="B163" s="136"/>
      <c r="C163" s="136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36"/>
      <c r="Q163" s="136"/>
      <c r="R163" s="136"/>
      <c r="S163" s="136"/>
      <c r="T163" s="136"/>
      <c r="U163" s="136"/>
      <c r="W163" s="136"/>
      <c r="X163" s="136"/>
    </row>
    <row r="164" spans="1:24" ht="15.75" customHeight="1">
      <c r="A164" s="136"/>
      <c r="B164" s="136"/>
      <c r="C164" s="136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36"/>
      <c r="Q164" s="136"/>
      <c r="R164" s="136"/>
      <c r="S164" s="136"/>
      <c r="T164" s="136"/>
      <c r="U164" s="136"/>
      <c r="W164" s="136"/>
      <c r="X164" s="136"/>
    </row>
    <row r="165" spans="1:24" ht="15.75" customHeight="1">
      <c r="A165" s="136"/>
      <c r="B165" s="136"/>
      <c r="C165" s="136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36"/>
      <c r="Q165" s="136"/>
      <c r="R165" s="136"/>
      <c r="S165" s="136"/>
      <c r="T165" s="136"/>
      <c r="U165" s="136"/>
      <c r="W165" s="136"/>
      <c r="X165" s="136"/>
    </row>
    <row r="166" spans="1:24" ht="15.75" customHeight="1">
      <c r="A166" s="136"/>
      <c r="B166" s="136"/>
      <c r="C166" s="136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36"/>
      <c r="Q166" s="136"/>
      <c r="R166" s="136"/>
      <c r="S166" s="136"/>
      <c r="T166" s="136"/>
      <c r="U166" s="136"/>
      <c r="W166" s="136"/>
      <c r="X166" s="136"/>
    </row>
    <row r="167" spans="1:24" ht="15.75" customHeight="1">
      <c r="A167" s="136"/>
      <c r="B167" s="136"/>
      <c r="C167" s="136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36"/>
      <c r="Q167" s="136"/>
      <c r="R167" s="136"/>
      <c r="S167" s="136"/>
      <c r="T167" s="136"/>
      <c r="U167" s="136"/>
      <c r="W167" s="136"/>
      <c r="X167" s="136"/>
    </row>
    <row r="168" spans="1:24" ht="15.75" customHeight="1">
      <c r="A168" s="136"/>
      <c r="B168" s="136"/>
      <c r="C168" s="136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36"/>
      <c r="Q168" s="136"/>
      <c r="R168" s="136"/>
      <c r="S168" s="136"/>
      <c r="T168" s="136"/>
      <c r="U168" s="136"/>
      <c r="W168" s="136"/>
      <c r="X168" s="136"/>
    </row>
    <row r="169" spans="1:24" ht="15.75" customHeight="1">
      <c r="A169" s="136"/>
      <c r="B169" s="136"/>
      <c r="C169" s="136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36"/>
      <c r="Q169" s="136"/>
      <c r="R169" s="136"/>
      <c r="S169" s="136"/>
      <c r="T169" s="136"/>
      <c r="U169" s="136"/>
      <c r="W169" s="136"/>
      <c r="X169" s="136"/>
    </row>
    <row r="170" spans="1:24" ht="15.75" customHeight="1">
      <c r="A170" s="136"/>
      <c r="B170" s="136"/>
      <c r="C170" s="136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36"/>
      <c r="Q170" s="136"/>
      <c r="R170" s="136"/>
      <c r="S170" s="136"/>
      <c r="T170" s="136"/>
      <c r="U170" s="136"/>
      <c r="W170" s="136"/>
      <c r="X170" s="136"/>
    </row>
    <row r="171" spans="1:24" ht="15.75" customHeight="1">
      <c r="A171" s="136"/>
      <c r="B171" s="136"/>
      <c r="C171" s="136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36"/>
      <c r="Q171" s="136"/>
      <c r="R171" s="136"/>
      <c r="S171" s="136"/>
      <c r="T171" s="136"/>
      <c r="U171" s="136"/>
      <c r="W171" s="136"/>
      <c r="X171" s="136"/>
    </row>
    <row r="172" spans="1:24" ht="15.75" customHeight="1">
      <c r="A172" s="136"/>
      <c r="B172" s="136"/>
      <c r="C172" s="136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36"/>
      <c r="Q172" s="136"/>
      <c r="R172" s="136"/>
      <c r="S172" s="136"/>
      <c r="T172" s="136"/>
      <c r="U172" s="136"/>
      <c r="W172" s="136"/>
      <c r="X172" s="136"/>
    </row>
    <row r="173" spans="1:24" ht="15.75" customHeight="1">
      <c r="A173" s="136"/>
      <c r="B173" s="136"/>
      <c r="C173" s="136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36"/>
      <c r="Q173" s="136"/>
      <c r="R173" s="136"/>
      <c r="S173" s="136"/>
      <c r="T173" s="136"/>
      <c r="U173" s="136"/>
      <c r="W173" s="136"/>
      <c r="X173" s="136"/>
    </row>
    <row r="174" spans="1:24" ht="15.75" customHeight="1">
      <c r="A174" s="136"/>
      <c r="B174" s="136"/>
      <c r="C174" s="136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36"/>
      <c r="Q174" s="136"/>
      <c r="R174" s="136"/>
      <c r="S174" s="136"/>
      <c r="T174" s="136"/>
      <c r="U174" s="136"/>
      <c r="W174" s="136"/>
      <c r="X174" s="136"/>
    </row>
    <row r="175" spans="1:24" ht="15.75" customHeight="1">
      <c r="A175" s="136"/>
      <c r="B175" s="136"/>
      <c r="C175" s="136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36"/>
      <c r="Q175" s="136"/>
      <c r="R175" s="136"/>
      <c r="S175" s="136"/>
      <c r="T175" s="136"/>
      <c r="U175" s="136"/>
      <c r="W175" s="136"/>
      <c r="X175" s="136"/>
    </row>
    <row r="176" spans="1:24" ht="15.75" customHeight="1">
      <c r="A176" s="136"/>
      <c r="B176" s="136"/>
      <c r="C176" s="136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36"/>
      <c r="Q176" s="136"/>
      <c r="R176" s="136"/>
      <c r="S176" s="136"/>
      <c r="T176" s="136"/>
      <c r="U176" s="136"/>
      <c r="W176" s="136"/>
      <c r="X176" s="136"/>
    </row>
    <row r="177" spans="1:24" ht="15.75" customHeight="1">
      <c r="A177" s="136"/>
      <c r="B177" s="136"/>
      <c r="C177" s="136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36"/>
      <c r="Q177" s="136"/>
      <c r="R177" s="136"/>
      <c r="S177" s="136"/>
      <c r="T177" s="136"/>
      <c r="U177" s="136"/>
      <c r="W177" s="136"/>
      <c r="X177" s="136"/>
    </row>
    <row r="178" spans="1:24" ht="15.75" customHeight="1">
      <c r="A178" s="136"/>
      <c r="B178" s="136"/>
      <c r="C178" s="136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36"/>
      <c r="Q178" s="136"/>
      <c r="R178" s="136"/>
      <c r="S178" s="136"/>
      <c r="T178" s="136"/>
      <c r="U178" s="136"/>
      <c r="W178" s="136"/>
      <c r="X178" s="136"/>
    </row>
    <row r="179" spans="1:24" ht="15.75" customHeight="1">
      <c r="A179" s="136"/>
      <c r="B179" s="136"/>
      <c r="C179" s="136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36"/>
      <c r="Q179" s="136"/>
      <c r="R179" s="136"/>
      <c r="S179" s="136"/>
      <c r="T179" s="136"/>
      <c r="U179" s="136"/>
      <c r="W179" s="136"/>
      <c r="X179" s="136"/>
    </row>
    <row r="180" spans="1:24" ht="15.75" customHeight="1">
      <c r="A180" s="136"/>
      <c r="B180" s="136"/>
      <c r="C180" s="136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36"/>
      <c r="Q180" s="136"/>
      <c r="R180" s="136"/>
      <c r="S180" s="136"/>
      <c r="T180" s="136"/>
      <c r="U180" s="136"/>
      <c r="W180" s="136"/>
      <c r="X180" s="136"/>
    </row>
    <row r="181" spans="1:24" ht="15.75" customHeight="1">
      <c r="A181" s="136"/>
      <c r="B181" s="136"/>
      <c r="C181" s="136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36"/>
      <c r="Q181" s="136"/>
      <c r="R181" s="136"/>
      <c r="S181" s="136"/>
      <c r="T181" s="136"/>
      <c r="U181" s="136"/>
      <c r="W181" s="136"/>
      <c r="X181" s="136"/>
    </row>
    <row r="182" spans="1:24" ht="15.75" customHeight="1">
      <c r="A182" s="136"/>
      <c r="B182" s="136"/>
      <c r="C182" s="136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36"/>
      <c r="Q182" s="136"/>
      <c r="R182" s="136"/>
      <c r="S182" s="136"/>
      <c r="T182" s="136"/>
      <c r="U182" s="136"/>
      <c r="W182" s="136"/>
      <c r="X182" s="136"/>
    </row>
    <row r="183" spans="1:24" ht="15.75" customHeight="1">
      <c r="A183" s="136"/>
      <c r="B183" s="136"/>
      <c r="C183" s="136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36"/>
      <c r="Q183" s="136"/>
      <c r="R183" s="136"/>
      <c r="S183" s="136"/>
      <c r="T183" s="136"/>
      <c r="U183" s="136"/>
      <c r="W183" s="136"/>
      <c r="X183" s="136"/>
    </row>
    <row r="184" spans="1:24" ht="15.75" customHeight="1">
      <c r="A184" s="136"/>
      <c r="B184" s="136"/>
      <c r="C184" s="136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36"/>
      <c r="Q184" s="136"/>
      <c r="R184" s="136"/>
      <c r="S184" s="136"/>
      <c r="T184" s="136"/>
      <c r="U184" s="136"/>
      <c r="W184" s="136"/>
      <c r="X184" s="136"/>
    </row>
    <row r="185" spans="1:24" ht="15.75" customHeight="1">
      <c r="A185" s="136"/>
      <c r="B185" s="136"/>
      <c r="C185" s="136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36"/>
      <c r="Q185" s="136"/>
      <c r="R185" s="136"/>
      <c r="S185" s="136"/>
      <c r="T185" s="136"/>
      <c r="U185" s="136"/>
      <c r="W185" s="136"/>
      <c r="X185" s="136"/>
    </row>
    <row r="186" spans="1:24" ht="15.75" customHeight="1">
      <c r="A186" s="136"/>
      <c r="B186" s="136"/>
      <c r="C186" s="136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36"/>
      <c r="Q186" s="136"/>
      <c r="R186" s="136"/>
      <c r="S186" s="136"/>
      <c r="T186" s="136"/>
      <c r="U186" s="136"/>
      <c r="W186" s="136"/>
      <c r="X186" s="136"/>
    </row>
    <row r="187" spans="1:24" ht="15.75" customHeight="1">
      <c r="A187" s="136"/>
      <c r="B187" s="136"/>
      <c r="C187" s="136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36"/>
      <c r="Q187" s="136"/>
      <c r="R187" s="136"/>
      <c r="S187" s="136"/>
      <c r="T187" s="136"/>
      <c r="U187" s="136"/>
      <c r="W187" s="136"/>
      <c r="X187" s="136"/>
    </row>
    <row r="188" spans="1:24" ht="15.75" customHeight="1">
      <c r="A188" s="136"/>
      <c r="B188" s="136"/>
      <c r="C188" s="136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36"/>
      <c r="Q188" s="136"/>
      <c r="R188" s="136"/>
      <c r="S188" s="136"/>
      <c r="T188" s="136"/>
      <c r="U188" s="136"/>
      <c r="W188" s="136"/>
      <c r="X188" s="136"/>
    </row>
    <row r="189" spans="1:24" ht="15.75" customHeight="1">
      <c r="A189" s="136"/>
      <c r="B189" s="136"/>
      <c r="C189" s="136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36"/>
      <c r="Q189" s="136"/>
      <c r="R189" s="136"/>
      <c r="S189" s="136"/>
      <c r="T189" s="136"/>
      <c r="U189" s="136"/>
      <c r="W189" s="136"/>
      <c r="X189" s="136"/>
    </row>
    <row r="190" spans="1:24" ht="15.75" customHeight="1">
      <c r="A190" s="136"/>
      <c r="B190" s="136"/>
      <c r="C190" s="136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36"/>
      <c r="Q190" s="136"/>
      <c r="R190" s="136"/>
      <c r="S190" s="136"/>
      <c r="T190" s="136"/>
      <c r="U190" s="136"/>
      <c r="W190" s="136"/>
      <c r="X190" s="136"/>
    </row>
    <row r="191" spans="1:24" ht="15.75" customHeight="1">
      <c r="A191" s="136"/>
      <c r="B191" s="136"/>
      <c r="C191" s="136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36"/>
      <c r="Q191" s="136"/>
      <c r="R191" s="136"/>
      <c r="S191" s="136"/>
      <c r="T191" s="136"/>
      <c r="U191" s="136"/>
      <c r="W191" s="136"/>
      <c r="X191" s="136"/>
    </row>
    <row r="192" spans="1:24" ht="15.75" customHeight="1">
      <c r="A192" s="136"/>
      <c r="B192" s="136"/>
      <c r="C192" s="136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36"/>
      <c r="Q192" s="136"/>
      <c r="R192" s="136"/>
      <c r="S192" s="136"/>
      <c r="T192" s="136"/>
      <c r="U192" s="136"/>
      <c r="W192" s="136"/>
      <c r="X192" s="136"/>
    </row>
    <row r="193" spans="1:24" ht="15.75" customHeight="1">
      <c r="A193" s="136"/>
      <c r="B193" s="136"/>
      <c r="C193" s="136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36"/>
      <c r="Q193" s="136"/>
      <c r="R193" s="136"/>
      <c r="S193" s="136"/>
      <c r="T193" s="136"/>
      <c r="U193" s="136"/>
      <c r="W193" s="136"/>
      <c r="X193" s="136"/>
    </row>
    <row r="194" spans="1:24" ht="15.75" customHeight="1">
      <c r="A194" s="136"/>
      <c r="B194" s="136"/>
      <c r="C194" s="136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36"/>
      <c r="Q194" s="136"/>
      <c r="R194" s="136"/>
      <c r="S194" s="136"/>
      <c r="T194" s="136"/>
      <c r="U194" s="136"/>
      <c r="W194" s="136"/>
      <c r="X194" s="136"/>
    </row>
    <row r="195" spans="1:24" ht="15.75" customHeight="1">
      <c r="A195" s="136"/>
      <c r="B195" s="136"/>
      <c r="C195" s="136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36"/>
      <c r="Q195" s="136"/>
      <c r="R195" s="136"/>
      <c r="S195" s="136"/>
      <c r="T195" s="136"/>
      <c r="U195" s="136"/>
      <c r="W195" s="136"/>
      <c r="X195" s="136"/>
    </row>
    <row r="196" spans="1:24" ht="15.75" customHeight="1">
      <c r="A196" s="136"/>
      <c r="B196" s="136"/>
      <c r="C196" s="136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36"/>
      <c r="Q196" s="136"/>
      <c r="R196" s="136"/>
      <c r="S196" s="136"/>
      <c r="T196" s="136"/>
      <c r="U196" s="136"/>
      <c r="W196" s="136"/>
      <c r="X196" s="136"/>
    </row>
    <row r="197" spans="1:24" ht="15.75" customHeight="1">
      <c r="A197" s="136"/>
      <c r="B197" s="136"/>
      <c r="C197" s="136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36"/>
      <c r="Q197" s="136"/>
      <c r="R197" s="136"/>
      <c r="S197" s="136"/>
      <c r="T197" s="136"/>
      <c r="U197" s="136"/>
      <c r="W197" s="136"/>
      <c r="X197" s="136"/>
    </row>
    <row r="198" spans="1:24" ht="15.75" customHeight="1">
      <c r="A198" s="136"/>
      <c r="B198" s="136"/>
      <c r="C198" s="136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36"/>
      <c r="Q198" s="136"/>
      <c r="R198" s="136"/>
      <c r="S198" s="136"/>
      <c r="T198" s="136"/>
      <c r="U198" s="136"/>
      <c r="W198" s="136"/>
      <c r="X198" s="136"/>
    </row>
    <row r="199" spans="1:24" ht="15.75" customHeight="1">
      <c r="A199" s="136"/>
      <c r="B199" s="136"/>
      <c r="C199" s="136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36"/>
      <c r="Q199" s="136"/>
      <c r="R199" s="136"/>
      <c r="S199" s="136"/>
      <c r="T199" s="136"/>
      <c r="U199" s="136"/>
      <c r="W199" s="136"/>
      <c r="X199" s="136"/>
    </row>
    <row r="200" spans="1:24" ht="15.75" customHeight="1">
      <c r="A200" s="136"/>
      <c r="B200" s="136"/>
      <c r="C200" s="136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36"/>
      <c r="Q200" s="136"/>
      <c r="R200" s="136"/>
      <c r="S200" s="136"/>
      <c r="T200" s="136"/>
      <c r="U200" s="136"/>
      <c r="W200" s="136"/>
      <c r="X200" s="136"/>
    </row>
    <row r="201" spans="1:24" ht="15.75" customHeight="1">
      <c r="A201" s="136"/>
      <c r="B201" s="136"/>
      <c r="C201" s="136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36"/>
      <c r="Q201" s="136"/>
      <c r="R201" s="136"/>
      <c r="S201" s="136"/>
      <c r="T201" s="136"/>
      <c r="U201" s="136"/>
      <c r="W201" s="136"/>
      <c r="X201" s="136"/>
    </row>
    <row r="202" spans="1:24" ht="15.75" customHeight="1">
      <c r="A202" s="136"/>
      <c r="B202" s="136"/>
      <c r="C202" s="136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36"/>
      <c r="Q202" s="136"/>
      <c r="R202" s="136"/>
      <c r="S202" s="136"/>
      <c r="T202" s="136"/>
      <c r="U202" s="136"/>
      <c r="W202" s="136"/>
      <c r="X202" s="136"/>
    </row>
    <row r="203" spans="1:24" ht="15.75" customHeight="1">
      <c r="A203" s="136"/>
      <c r="B203" s="136"/>
      <c r="C203" s="136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36"/>
      <c r="Q203" s="136"/>
      <c r="R203" s="136"/>
      <c r="S203" s="136"/>
      <c r="T203" s="136"/>
      <c r="U203" s="136"/>
      <c r="W203" s="136"/>
      <c r="X203" s="136"/>
    </row>
    <row r="204" spans="1:24" ht="15.75" customHeight="1">
      <c r="A204" s="136"/>
      <c r="B204" s="136"/>
      <c r="C204" s="136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36"/>
      <c r="Q204" s="136"/>
      <c r="R204" s="136"/>
      <c r="S204" s="136"/>
      <c r="T204" s="136"/>
      <c r="U204" s="136"/>
      <c r="W204" s="136"/>
      <c r="X204" s="136"/>
    </row>
    <row r="205" spans="1:24" ht="15.75" customHeight="1">
      <c r="A205" s="136"/>
      <c r="B205" s="136"/>
      <c r="C205" s="136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36"/>
      <c r="Q205" s="136"/>
      <c r="R205" s="136"/>
      <c r="S205" s="136"/>
      <c r="T205" s="136"/>
      <c r="U205" s="136"/>
      <c r="W205" s="136"/>
      <c r="X205" s="136"/>
    </row>
    <row r="206" spans="1:24" ht="15.75" customHeight="1">
      <c r="A206" s="136"/>
      <c r="B206" s="136"/>
      <c r="C206" s="136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36"/>
      <c r="Q206" s="136"/>
      <c r="R206" s="136"/>
      <c r="S206" s="136"/>
      <c r="T206" s="136"/>
      <c r="U206" s="136"/>
      <c r="W206" s="136"/>
      <c r="X206" s="136"/>
    </row>
    <row r="207" spans="1:24" ht="15.75" customHeight="1">
      <c r="A207" s="136"/>
      <c r="B207" s="136"/>
      <c r="C207" s="136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36"/>
      <c r="Q207" s="136"/>
      <c r="R207" s="136"/>
      <c r="S207" s="136"/>
      <c r="T207" s="136"/>
      <c r="U207" s="136"/>
      <c r="W207" s="136"/>
      <c r="X207" s="136"/>
    </row>
    <row r="208" spans="1:24" ht="15.75" customHeight="1">
      <c r="A208" s="136"/>
      <c r="B208" s="136"/>
      <c r="C208" s="136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36"/>
      <c r="Q208" s="136"/>
      <c r="R208" s="136"/>
      <c r="S208" s="136"/>
      <c r="T208" s="136"/>
      <c r="U208" s="136"/>
      <c r="W208" s="136"/>
      <c r="X208" s="136"/>
    </row>
    <row r="209" spans="1:24" ht="15.75" customHeight="1">
      <c r="A209" s="136"/>
      <c r="B209" s="136"/>
      <c r="C209" s="136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36"/>
      <c r="Q209" s="136"/>
      <c r="R209" s="136"/>
      <c r="S209" s="136"/>
      <c r="T209" s="136"/>
      <c r="U209" s="136"/>
      <c r="W209" s="136"/>
      <c r="X209" s="136"/>
    </row>
    <row r="210" spans="1:24" ht="15.75" customHeight="1">
      <c r="A210" s="136"/>
      <c r="B210" s="136"/>
      <c r="C210" s="136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36"/>
      <c r="Q210" s="136"/>
      <c r="R210" s="136"/>
      <c r="S210" s="136"/>
      <c r="T210" s="136"/>
      <c r="U210" s="136"/>
      <c r="W210" s="136"/>
      <c r="X210" s="136"/>
    </row>
    <row r="211" spans="1:24" ht="15.75" customHeight="1">
      <c r="A211" s="136"/>
      <c r="B211" s="136"/>
      <c r="C211" s="136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36"/>
      <c r="Q211" s="136"/>
      <c r="R211" s="136"/>
      <c r="S211" s="136"/>
      <c r="T211" s="136"/>
      <c r="U211" s="136"/>
      <c r="W211" s="136"/>
      <c r="X211" s="136"/>
    </row>
    <row r="212" spans="1:24" ht="15.75" customHeight="1">
      <c r="A212" s="136"/>
      <c r="B212" s="136"/>
      <c r="C212" s="136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36"/>
      <c r="Q212" s="136"/>
      <c r="R212" s="136"/>
      <c r="S212" s="136"/>
      <c r="T212" s="136"/>
      <c r="U212" s="136"/>
      <c r="W212" s="136"/>
      <c r="X212" s="136"/>
    </row>
    <row r="213" spans="1:24" ht="15.75" customHeight="1">
      <c r="A213" s="136"/>
      <c r="B213" s="136"/>
      <c r="C213" s="136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36"/>
      <c r="Q213" s="136"/>
      <c r="R213" s="136"/>
      <c r="S213" s="136"/>
      <c r="T213" s="136"/>
      <c r="U213" s="136"/>
      <c r="W213" s="136"/>
      <c r="X213" s="136"/>
    </row>
    <row r="214" spans="1:24" ht="15.75" customHeight="1">
      <c r="A214" s="136"/>
      <c r="B214" s="136"/>
      <c r="C214" s="136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96"/>
      <c r="Q214" s="136"/>
      <c r="R214" s="136"/>
      <c r="S214" s="136"/>
      <c r="T214" s="136"/>
      <c r="U214" s="136"/>
      <c r="W214" s="136"/>
      <c r="X214" s="136"/>
    </row>
    <row r="215" spans="1:24" ht="15.75" customHeight="1">
      <c r="A215" s="136"/>
      <c r="B215" s="136"/>
      <c r="C215" s="136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96"/>
      <c r="Q215" s="136"/>
      <c r="R215" s="136"/>
      <c r="S215" s="136"/>
      <c r="T215" s="136"/>
      <c r="U215" s="136"/>
      <c r="W215" s="136"/>
      <c r="X215" s="136"/>
    </row>
    <row r="216" spans="1:24" ht="15.75" customHeight="1">
      <c r="B216" s="96"/>
      <c r="C216" s="96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6"/>
      <c r="Q216" s="136"/>
      <c r="R216" s="136"/>
      <c r="S216" s="136"/>
      <c r="T216" s="136"/>
      <c r="U216" s="136"/>
      <c r="W216" s="136"/>
      <c r="X216" s="136"/>
    </row>
    <row r="217" spans="1:24" ht="15.75" customHeight="1">
      <c r="B217" s="96"/>
      <c r="C217" s="96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6"/>
      <c r="Q217" s="136"/>
      <c r="R217" s="136"/>
      <c r="S217" s="136"/>
      <c r="T217" s="136"/>
      <c r="U217" s="136"/>
      <c r="W217" s="136"/>
      <c r="X217" s="136"/>
    </row>
    <row r="218" spans="1:24" ht="15.75" customHeight="1">
      <c r="B218" s="96"/>
      <c r="C218" s="96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6"/>
      <c r="Q218" s="136"/>
      <c r="R218" s="136"/>
      <c r="S218" s="136"/>
      <c r="T218" s="136"/>
      <c r="U218" s="136"/>
      <c r="W218" s="136"/>
      <c r="X218" s="136"/>
    </row>
    <row r="219" spans="1:24" ht="15.75" customHeight="1">
      <c r="B219" s="96"/>
      <c r="C219" s="96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6"/>
      <c r="Q219" s="96"/>
      <c r="R219" s="96"/>
      <c r="S219" s="136"/>
      <c r="T219" s="136"/>
      <c r="U219" s="136"/>
      <c r="W219" s="136"/>
      <c r="X219" s="136"/>
    </row>
    <row r="220" spans="1:24" ht="15.75" customHeight="1">
      <c r="B220" s="96"/>
      <c r="C220" s="96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Q220" s="96"/>
      <c r="R220" s="96"/>
      <c r="S220" s="96"/>
      <c r="T220" s="136"/>
      <c r="U220" s="136"/>
      <c r="W220" s="136"/>
      <c r="X220" s="136"/>
    </row>
    <row r="221" spans="1:24" ht="15.75" customHeight="1">
      <c r="B221" s="96"/>
      <c r="C221" s="96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Q221" s="96"/>
      <c r="R221" s="96"/>
      <c r="S221" s="96"/>
      <c r="T221" s="136"/>
      <c r="U221" s="136"/>
      <c r="W221" s="136"/>
      <c r="X221" s="136"/>
    </row>
    <row r="222" spans="1:24" ht="15.75" customHeight="1">
      <c r="Q222" s="96"/>
      <c r="R222" s="96"/>
      <c r="S222" s="96"/>
      <c r="T222" s="136"/>
      <c r="U222" s="136"/>
      <c r="W222" s="136"/>
      <c r="X222" s="136"/>
    </row>
    <row r="223" spans="1:24" ht="15.75" customHeight="1">
      <c r="Q223" s="96"/>
      <c r="R223" s="96"/>
      <c r="S223" s="96"/>
      <c r="T223" s="136"/>
      <c r="U223" s="136"/>
      <c r="W223" s="136"/>
      <c r="X223" s="136"/>
    </row>
    <row r="224" spans="1:24" s="136" customFormat="1" ht="15.75" customHeight="1">
      <c r="A224" s="96"/>
      <c r="B224" s="13"/>
      <c r="C224" s="13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3"/>
      <c r="Q224" s="96"/>
      <c r="R224" s="96"/>
      <c r="S224" s="96"/>
      <c r="T224" s="96"/>
      <c r="U224" s="96"/>
      <c r="W224" s="96"/>
      <c r="X224" s="96"/>
    </row>
    <row r="225" spans="1:142" s="136" customFormat="1" ht="15.75" customHeight="1">
      <c r="A225" s="96"/>
      <c r="B225" s="13"/>
      <c r="C225" s="13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3"/>
      <c r="Q225" s="13"/>
      <c r="R225" s="13"/>
      <c r="S225" s="96"/>
      <c r="T225" s="96"/>
      <c r="U225" s="96"/>
      <c r="W225" s="96"/>
      <c r="X225" s="96"/>
    </row>
    <row r="226" spans="1:142" s="96" customFormat="1" ht="15.75" customHeight="1">
      <c r="B226" s="13"/>
      <c r="C226" s="13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3"/>
      <c r="Q226" s="13"/>
      <c r="R226" s="13"/>
      <c r="S226" s="13"/>
      <c r="V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  <c r="BJ226" s="136"/>
      <c r="BK226" s="136"/>
      <c r="BL226" s="136"/>
      <c r="BM226" s="136"/>
      <c r="BN226" s="136"/>
      <c r="BO226" s="136"/>
      <c r="BP226" s="136"/>
      <c r="BQ226" s="136"/>
      <c r="BR226" s="136"/>
      <c r="BS226" s="136"/>
      <c r="BT226" s="136"/>
      <c r="BU226" s="136"/>
      <c r="BV226" s="136"/>
      <c r="BW226" s="136"/>
      <c r="BX226" s="136"/>
      <c r="BY226" s="136"/>
      <c r="BZ226" s="136"/>
      <c r="CA226" s="136"/>
      <c r="CB226" s="136"/>
      <c r="CC226" s="136"/>
      <c r="CD226" s="136"/>
      <c r="CE226" s="136"/>
      <c r="CF226" s="136"/>
      <c r="CG226" s="136"/>
      <c r="CH226" s="136"/>
      <c r="CI226" s="136"/>
      <c r="CJ226" s="136"/>
      <c r="CK226" s="136"/>
      <c r="CL226" s="136"/>
      <c r="CM226" s="136"/>
      <c r="CN226" s="136"/>
      <c r="CO226" s="136"/>
      <c r="CP226" s="136"/>
      <c r="CQ226" s="136"/>
      <c r="CR226" s="136"/>
      <c r="CS226" s="136"/>
      <c r="CT226" s="136"/>
      <c r="CU226" s="136"/>
      <c r="CV226" s="136"/>
      <c r="CW226" s="136"/>
      <c r="CX226" s="136"/>
      <c r="CY226" s="136"/>
      <c r="CZ226" s="136"/>
      <c r="DA226" s="136"/>
      <c r="DB226" s="136"/>
      <c r="DC226" s="136"/>
      <c r="DD226" s="136"/>
      <c r="DE226" s="136"/>
      <c r="DF226" s="136"/>
      <c r="DG226" s="136"/>
      <c r="DH226" s="136"/>
      <c r="DI226" s="136"/>
      <c r="DJ226" s="136"/>
      <c r="DK226" s="136"/>
      <c r="DL226" s="136"/>
      <c r="DM226" s="136"/>
      <c r="DN226" s="136"/>
      <c r="DO226" s="136"/>
      <c r="DP226" s="136"/>
      <c r="DQ226" s="136"/>
      <c r="DR226" s="136"/>
      <c r="DS226" s="136"/>
      <c r="DT226" s="136"/>
      <c r="DU226" s="136"/>
      <c r="DV226" s="136"/>
      <c r="DW226" s="136"/>
      <c r="DX226" s="136"/>
      <c r="DY226" s="136"/>
      <c r="DZ226" s="136"/>
      <c r="EA226" s="136"/>
      <c r="EB226" s="136"/>
      <c r="EC226" s="136"/>
      <c r="ED226" s="136"/>
      <c r="EE226" s="136"/>
      <c r="EF226" s="136"/>
      <c r="EG226" s="136"/>
      <c r="EH226" s="136"/>
      <c r="EI226" s="136"/>
      <c r="EJ226" s="136"/>
      <c r="EK226" s="136"/>
      <c r="EL226" s="136"/>
    </row>
    <row r="227" spans="1:142" s="96" customFormat="1" ht="15.75" customHeight="1">
      <c r="B227" s="13"/>
      <c r="C227" s="13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3"/>
      <c r="Q227" s="13"/>
      <c r="R227" s="13"/>
      <c r="S227" s="13"/>
      <c r="V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6"/>
      <c r="BN227" s="136"/>
      <c r="BO227" s="136"/>
      <c r="BP227" s="136"/>
      <c r="BQ227" s="136"/>
      <c r="BR227" s="136"/>
      <c r="BS227" s="136"/>
      <c r="BT227" s="136"/>
      <c r="BU227" s="136"/>
      <c r="BV227" s="136"/>
      <c r="BW227" s="136"/>
      <c r="BX227" s="136"/>
      <c r="BY227" s="136"/>
      <c r="BZ227" s="136"/>
      <c r="CA227" s="136"/>
      <c r="CB227" s="136"/>
      <c r="CC227" s="136"/>
      <c r="CD227" s="136"/>
      <c r="CE227" s="136"/>
      <c r="CF227" s="136"/>
      <c r="CG227" s="136"/>
      <c r="CH227" s="136"/>
      <c r="CI227" s="136"/>
      <c r="CJ227" s="136"/>
      <c r="CK227" s="136"/>
      <c r="CL227" s="136"/>
      <c r="CM227" s="136"/>
      <c r="CN227" s="136"/>
      <c r="CO227" s="136"/>
      <c r="CP227" s="136"/>
      <c r="CQ227" s="136"/>
      <c r="CR227" s="136"/>
      <c r="CS227" s="136"/>
      <c r="CT227" s="136"/>
      <c r="CU227" s="136"/>
      <c r="CV227" s="136"/>
      <c r="CW227" s="136"/>
      <c r="CX227" s="136"/>
      <c r="CY227" s="136"/>
      <c r="CZ227" s="136"/>
      <c r="DA227" s="136"/>
      <c r="DB227" s="136"/>
      <c r="DC227" s="136"/>
      <c r="DD227" s="136"/>
      <c r="DE227" s="136"/>
      <c r="DF227" s="136"/>
      <c r="DG227" s="136"/>
      <c r="DH227" s="136"/>
      <c r="DI227" s="136"/>
      <c r="DJ227" s="136"/>
      <c r="DK227" s="136"/>
      <c r="DL227" s="136"/>
      <c r="DM227" s="136"/>
      <c r="DN227" s="136"/>
      <c r="DO227" s="136"/>
      <c r="DP227" s="136"/>
      <c r="DQ227" s="136"/>
      <c r="DR227" s="136"/>
      <c r="DS227" s="136"/>
      <c r="DT227" s="136"/>
      <c r="DU227" s="136"/>
      <c r="DV227" s="136"/>
      <c r="DW227" s="136"/>
      <c r="DX227" s="136"/>
      <c r="DY227" s="136"/>
      <c r="DZ227" s="136"/>
      <c r="EA227" s="136"/>
      <c r="EB227" s="136"/>
      <c r="EC227" s="136"/>
      <c r="ED227" s="136"/>
      <c r="EE227" s="136"/>
      <c r="EF227" s="136"/>
      <c r="EG227" s="136"/>
      <c r="EH227" s="136"/>
      <c r="EI227" s="136"/>
      <c r="EJ227" s="136"/>
      <c r="EK227" s="136"/>
      <c r="EL227" s="136"/>
    </row>
    <row r="228" spans="1:142" s="96" customFormat="1" ht="15.75" customHeight="1">
      <c r="B228" s="13"/>
      <c r="C228" s="13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3"/>
      <c r="Q228" s="13"/>
      <c r="R228" s="13"/>
      <c r="S228" s="13"/>
      <c r="V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6"/>
      <c r="BX228" s="136"/>
      <c r="BY228" s="136"/>
      <c r="BZ228" s="136"/>
      <c r="CA228" s="136"/>
      <c r="CB228" s="136"/>
      <c r="CC228" s="136"/>
      <c r="CD228" s="136"/>
      <c r="CE228" s="136"/>
      <c r="CF228" s="136"/>
      <c r="CG228" s="136"/>
      <c r="CH228" s="136"/>
      <c r="CI228" s="136"/>
      <c r="CJ228" s="136"/>
      <c r="CK228" s="136"/>
      <c r="CL228" s="136"/>
      <c r="CM228" s="136"/>
      <c r="CN228" s="136"/>
      <c r="CO228" s="136"/>
      <c r="CP228" s="136"/>
      <c r="CQ228" s="136"/>
      <c r="CR228" s="136"/>
      <c r="CS228" s="136"/>
      <c r="CT228" s="136"/>
      <c r="CU228" s="136"/>
      <c r="CV228" s="136"/>
      <c r="CW228" s="136"/>
      <c r="CX228" s="136"/>
      <c r="CY228" s="136"/>
      <c r="CZ228" s="136"/>
      <c r="DA228" s="136"/>
      <c r="DB228" s="136"/>
      <c r="DC228" s="136"/>
      <c r="DD228" s="136"/>
      <c r="DE228" s="136"/>
      <c r="DF228" s="136"/>
      <c r="DG228" s="136"/>
      <c r="DH228" s="136"/>
      <c r="DI228" s="136"/>
      <c r="DJ228" s="136"/>
      <c r="DK228" s="136"/>
      <c r="DL228" s="136"/>
      <c r="DM228" s="136"/>
      <c r="DN228" s="136"/>
      <c r="DO228" s="136"/>
      <c r="DP228" s="136"/>
      <c r="DQ228" s="136"/>
      <c r="DR228" s="136"/>
      <c r="DS228" s="136"/>
      <c r="DT228" s="136"/>
      <c r="DU228" s="136"/>
      <c r="DV228" s="136"/>
      <c r="DW228" s="136"/>
      <c r="DX228" s="136"/>
      <c r="DY228" s="136"/>
      <c r="DZ228" s="136"/>
      <c r="EA228" s="136"/>
      <c r="EB228" s="136"/>
      <c r="EC228" s="136"/>
      <c r="ED228" s="136"/>
      <c r="EE228" s="136"/>
      <c r="EF228" s="136"/>
      <c r="EG228" s="136"/>
      <c r="EH228" s="136"/>
      <c r="EI228" s="136"/>
      <c r="EJ228" s="136"/>
      <c r="EK228" s="136"/>
      <c r="EL228" s="136"/>
    </row>
    <row r="229" spans="1:142" s="96" customFormat="1" ht="15.75" customHeight="1">
      <c r="B229" s="13"/>
      <c r="C229" s="13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3"/>
      <c r="Q229" s="13"/>
      <c r="R229" s="13"/>
      <c r="S229" s="13"/>
      <c r="V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BZ229" s="136"/>
      <c r="CA229" s="136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6"/>
      <c r="CP229" s="136"/>
      <c r="CQ229" s="136"/>
      <c r="CR229" s="136"/>
      <c r="CS229" s="136"/>
      <c r="CT229" s="136"/>
      <c r="CU229" s="136"/>
      <c r="CV229" s="136"/>
      <c r="CW229" s="136"/>
      <c r="CX229" s="136"/>
      <c r="CY229" s="136"/>
      <c r="CZ229" s="136"/>
      <c r="DA229" s="136"/>
      <c r="DB229" s="136"/>
      <c r="DC229" s="136"/>
      <c r="DD229" s="136"/>
      <c r="DE229" s="136"/>
      <c r="DF229" s="136"/>
      <c r="DG229" s="136"/>
      <c r="DH229" s="136"/>
      <c r="DI229" s="136"/>
      <c r="DJ229" s="136"/>
      <c r="DK229" s="136"/>
      <c r="DL229" s="136"/>
      <c r="DM229" s="136"/>
      <c r="DN229" s="136"/>
      <c r="DO229" s="136"/>
      <c r="DP229" s="136"/>
      <c r="DQ229" s="136"/>
      <c r="DR229" s="136"/>
      <c r="DS229" s="136"/>
      <c r="DT229" s="136"/>
      <c r="DU229" s="136"/>
      <c r="DV229" s="136"/>
      <c r="DW229" s="136"/>
      <c r="DX229" s="136"/>
      <c r="DY229" s="136"/>
      <c r="DZ229" s="136"/>
      <c r="EA229" s="136"/>
      <c r="EB229" s="136"/>
      <c r="EC229" s="136"/>
      <c r="ED229" s="136"/>
      <c r="EE229" s="136"/>
      <c r="EF229" s="136"/>
      <c r="EG229" s="136"/>
      <c r="EH229" s="136"/>
      <c r="EI229" s="136"/>
      <c r="EJ229" s="136"/>
      <c r="EK229" s="136"/>
      <c r="EL229" s="136"/>
    </row>
    <row r="230" spans="1:142" s="96" customFormat="1" ht="15.75" customHeight="1">
      <c r="B230" s="13"/>
      <c r="C230" s="13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3"/>
      <c r="Q230" s="13"/>
      <c r="R230" s="13"/>
      <c r="S230" s="13"/>
      <c r="T230" s="13"/>
      <c r="U230" s="13"/>
      <c r="V230" s="136"/>
      <c r="W230" s="13"/>
      <c r="X230" s="13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6"/>
      <c r="BN230" s="136"/>
      <c r="BO230" s="136"/>
      <c r="BP230" s="136"/>
      <c r="BQ230" s="136"/>
      <c r="BR230" s="136"/>
      <c r="BS230" s="136"/>
      <c r="BT230" s="136"/>
      <c r="BU230" s="136"/>
      <c r="BV230" s="136"/>
      <c r="BW230" s="136"/>
      <c r="BX230" s="136"/>
      <c r="BY230" s="136"/>
      <c r="BZ230" s="136"/>
      <c r="CA230" s="136"/>
      <c r="CB230" s="136"/>
      <c r="CC230" s="136"/>
      <c r="CD230" s="136"/>
      <c r="CE230" s="136"/>
      <c r="CF230" s="136"/>
      <c r="CG230" s="136"/>
      <c r="CH230" s="136"/>
      <c r="CI230" s="136"/>
      <c r="CJ230" s="136"/>
      <c r="CK230" s="136"/>
      <c r="CL230" s="136"/>
      <c r="CM230" s="136"/>
      <c r="CN230" s="136"/>
      <c r="CO230" s="136"/>
      <c r="CP230" s="136"/>
      <c r="CQ230" s="136"/>
      <c r="CR230" s="136"/>
      <c r="CS230" s="136"/>
      <c r="CT230" s="136"/>
      <c r="CU230" s="136"/>
      <c r="CV230" s="136"/>
      <c r="CW230" s="136"/>
      <c r="CX230" s="136"/>
      <c r="CY230" s="136"/>
      <c r="CZ230" s="136"/>
      <c r="DA230" s="136"/>
      <c r="DB230" s="136"/>
      <c r="DC230" s="136"/>
      <c r="DD230" s="136"/>
      <c r="DE230" s="136"/>
      <c r="DF230" s="136"/>
      <c r="DG230" s="136"/>
      <c r="DH230" s="136"/>
      <c r="DI230" s="136"/>
      <c r="DJ230" s="136"/>
      <c r="DK230" s="136"/>
      <c r="DL230" s="136"/>
      <c r="DM230" s="136"/>
      <c r="DN230" s="136"/>
      <c r="DO230" s="136"/>
      <c r="DP230" s="136"/>
      <c r="DQ230" s="136"/>
      <c r="DR230" s="136"/>
      <c r="DS230" s="136"/>
      <c r="DT230" s="136"/>
      <c r="DU230" s="136"/>
      <c r="DV230" s="136"/>
      <c r="DW230" s="136"/>
      <c r="DX230" s="136"/>
      <c r="DY230" s="136"/>
      <c r="DZ230" s="136"/>
      <c r="EA230" s="136"/>
      <c r="EB230" s="136"/>
      <c r="EC230" s="136"/>
      <c r="ED230" s="136"/>
      <c r="EE230" s="136"/>
      <c r="EF230" s="136"/>
      <c r="EG230" s="136"/>
      <c r="EH230" s="136"/>
      <c r="EI230" s="136"/>
      <c r="EJ230" s="136"/>
      <c r="EK230" s="136"/>
      <c r="EL230" s="136"/>
    </row>
    <row r="231" spans="1:142" s="96" customFormat="1" ht="15.75" customHeight="1">
      <c r="B231" s="13"/>
      <c r="C231" s="13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3"/>
      <c r="Q231" s="13"/>
      <c r="R231" s="13"/>
      <c r="S231" s="13"/>
      <c r="T231" s="13"/>
      <c r="U231" s="13"/>
      <c r="V231" s="136"/>
      <c r="W231" s="13"/>
      <c r="X231" s="13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6"/>
      <c r="BX231" s="136"/>
      <c r="BY231" s="136"/>
      <c r="BZ231" s="136"/>
      <c r="CA231" s="136"/>
      <c r="CB231" s="136"/>
      <c r="CC231" s="136"/>
      <c r="CD231" s="136"/>
      <c r="CE231" s="136"/>
      <c r="CF231" s="136"/>
      <c r="CG231" s="136"/>
      <c r="CH231" s="136"/>
      <c r="CI231" s="136"/>
      <c r="CJ231" s="136"/>
      <c r="CK231" s="136"/>
      <c r="CL231" s="136"/>
      <c r="CM231" s="136"/>
      <c r="CN231" s="136"/>
      <c r="CO231" s="136"/>
      <c r="CP231" s="136"/>
      <c r="CQ231" s="136"/>
      <c r="CR231" s="136"/>
      <c r="CS231" s="136"/>
      <c r="CT231" s="136"/>
      <c r="CU231" s="136"/>
      <c r="CV231" s="136"/>
      <c r="CW231" s="136"/>
      <c r="CX231" s="136"/>
      <c r="CY231" s="136"/>
      <c r="CZ231" s="136"/>
      <c r="DA231" s="136"/>
      <c r="DB231" s="136"/>
      <c r="DC231" s="136"/>
      <c r="DD231" s="136"/>
      <c r="DE231" s="136"/>
      <c r="DF231" s="136"/>
      <c r="DG231" s="136"/>
      <c r="DH231" s="136"/>
      <c r="DI231" s="136"/>
      <c r="DJ231" s="136"/>
      <c r="DK231" s="136"/>
      <c r="DL231" s="136"/>
      <c r="DM231" s="136"/>
      <c r="DN231" s="136"/>
      <c r="DO231" s="136"/>
      <c r="DP231" s="136"/>
      <c r="DQ231" s="136"/>
      <c r="DR231" s="136"/>
      <c r="DS231" s="136"/>
      <c r="DT231" s="136"/>
      <c r="DU231" s="136"/>
      <c r="DV231" s="136"/>
      <c r="DW231" s="136"/>
      <c r="DX231" s="136"/>
      <c r="DY231" s="136"/>
      <c r="DZ231" s="136"/>
      <c r="EA231" s="136"/>
      <c r="EB231" s="136"/>
      <c r="EC231" s="136"/>
      <c r="ED231" s="136"/>
      <c r="EE231" s="136"/>
      <c r="EF231" s="136"/>
      <c r="EG231" s="136"/>
      <c r="EH231" s="136"/>
      <c r="EI231" s="136"/>
      <c r="EJ231" s="136"/>
      <c r="EK231" s="136"/>
      <c r="EL231" s="136"/>
    </row>
  </sheetData>
  <sheetProtection algorithmName="SHA-512" hashValue="sqkNGCTRsfHF6EDy45RV+l6ee6y4r+koHcAsAas5tn7l18Um3h67vWhbYqq+fHCLesGop/pEaGrx8OfLBXy+QQ==" saltValue="a1tFl2LwEJXdiuw+0Q/xYA==" spinCount="100000" sheet="1" objects="1" scenarios="1"/>
  <mergeCells count="28">
    <mergeCell ref="N49:N50"/>
    <mergeCell ref="O49:O50"/>
    <mergeCell ref="G49:M49"/>
    <mergeCell ref="G50:M50"/>
    <mergeCell ref="F49:F50"/>
    <mergeCell ref="B49:E50"/>
    <mergeCell ref="B17:C19"/>
    <mergeCell ref="B14:C16"/>
    <mergeCell ref="E6:E7"/>
    <mergeCell ref="B8:C10"/>
    <mergeCell ref="B23:C25"/>
    <mergeCell ref="B20:C22"/>
    <mergeCell ref="B41:C43"/>
    <mergeCell ref="B44:C46"/>
    <mergeCell ref="B26:C28"/>
    <mergeCell ref="B29:C31"/>
    <mergeCell ref="B32:C34"/>
    <mergeCell ref="B35:C37"/>
    <mergeCell ref="B38:C40"/>
    <mergeCell ref="O6:O7"/>
    <mergeCell ref="B11:C13"/>
    <mergeCell ref="B4:O4"/>
    <mergeCell ref="N6:N7"/>
    <mergeCell ref="G6:J6"/>
    <mergeCell ref="M6:M7"/>
    <mergeCell ref="L6:L7"/>
    <mergeCell ref="F6:F7"/>
    <mergeCell ref="K6:K7"/>
  </mergeCells>
  <phoneticPr fontId="3" type="noConversion"/>
  <pageMargins left="0.98425196850393704" right="0.74803149606299213" top="0.98425196850393704" bottom="0" header="0.51181102362204722" footer="0"/>
  <pageSetup scale="85" orientation="portrait" horizontalDpi="1200" verticalDpi="1200" r:id="rId1"/>
  <headerFooter alignWithMargins="0">
    <oddHeader xml:space="preserve">&amp;C&amp;11INSTITUTO SUPERIOR TÉCNICO — BALANÇO SOCIAL DE 2018
</oddHeader>
  </headerFooter>
  <ignoredErrors>
    <ignoredError sqref="O25 O22" formula="1"/>
  </ignoredErrors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9DE0"/>
    <pageSetUpPr fitToPage="1"/>
  </sheetPr>
  <dimension ref="A1:EC230"/>
  <sheetViews>
    <sheetView showGridLines="0" showRowColHeaders="0" zoomScale="95" zoomScaleNormal="95" zoomScaleSheetLayoutView="100" workbookViewId="0">
      <selection activeCell="P46" sqref="P46"/>
    </sheetView>
  </sheetViews>
  <sheetFormatPr defaultColWidth="9.109375" defaultRowHeight="15.75" customHeight="1"/>
  <cols>
    <col min="1" max="1" width="3.33203125" style="96" customWidth="1"/>
    <col min="2" max="2" width="6.33203125" style="13" customWidth="1"/>
    <col min="3" max="3" width="16.109375" style="13" customWidth="1"/>
    <col min="4" max="4" width="2.44140625" style="15" customWidth="1"/>
    <col min="5" max="5" width="7.33203125" style="15" customWidth="1"/>
    <col min="6" max="12" width="7.33203125" style="13" customWidth="1"/>
    <col min="13" max="13" width="7.33203125" style="96" customWidth="1"/>
    <col min="14" max="14" width="7.33203125" style="13" customWidth="1"/>
    <col min="15" max="15" width="4.33203125" style="13" customWidth="1"/>
    <col min="16" max="20" width="9.109375" style="136"/>
    <col min="21" max="22" width="9.109375" style="96"/>
    <col min="23" max="133" width="9.109375" style="136"/>
    <col min="134" max="16384" width="9.109375" style="13"/>
  </cols>
  <sheetData>
    <row r="1" spans="1:133" ht="15.75" customHeight="1">
      <c r="A1" s="136"/>
      <c r="B1" s="136"/>
      <c r="C1" s="136"/>
      <c r="D1" s="143"/>
      <c r="E1" s="143"/>
      <c r="F1" s="136"/>
      <c r="G1" s="136"/>
      <c r="H1" s="136"/>
      <c r="I1" s="136"/>
      <c r="J1" s="136"/>
      <c r="K1" s="136"/>
      <c r="L1" s="136"/>
      <c r="M1" s="137"/>
      <c r="O1" s="136"/>
      <c r="Q1" s="150"/>
      <c r="R1" s="150"/>
      <c r="U1" s="136"/>
      <c r="V1" s="136"/>
      <c r="DZ1" s="13"/>
      <c r="EA1" s="13"/>
      <c r="EB1" s="13"/>
      <c r="EC1" s="13"/>
    </row>
    <row r="2" spans="1:133" s="9" customFormat="1" ht="15.75" customHeight="1">
      <c r="A2" s="101"/>
      <c r="B2" s="561" t="s">
        <v>347</v>
      </c>
      <c r="C2" s="561"/>
      <c r="D2" s="561"/>
      <c r="E2" s="561"/>
      <c r="F2" s="561"/>
      <c r="G2" s="561"/>
      <c r="H2" s="561"/>
      <c r="I2" s="101"/>
      <c r="J2" s="35"/>
      <c r="K2" s="35"/>
      <c r="L2" s="35"/>
      <c r="M2" s="101"/>
      <c r="O2" s="101"/>
      <c r="P2" s="101"/>
      <c r="Q2" s="151"/>
      <c r="R2" s="15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</row>
    <row r="3" spans="1:133" ht="15.75" customHeight="1">
      <c r="A3" s="136"/>
      <c r="B3" s="136"/>
      <c r="C3" s="136"/>
      <c r="D3" s="143"/>
      <c r="E3" s="143"/>
      <c r="F3" s="136"/>
      <c r="G3" s="136"/>
      <c r="H3" s="136"/>
      <c r="I3" s="136"/>
      <c r="J3" s="136"/>
      <c r="K3" s="136"/>
      <c r="L3" s="136"/>
      <c r="M3" s="136"/>
      <c r="N3" s="136"/>
      <c r="O3" s="136"/>
      <c r="Q3" s="150"/>
      <c r="R3" s="150"/>
      <c r="U3" s="136"/>
      <c r="V3" s="136"/>
      <c r="DZ3" s="13"/>
      <c r="EA3" s="13"/>
      <c r="EB3" s="13"/>
      <c r="EC3" s="13"/>
    </row>
    <row r="4" spans="1:133" s="18" customFormat="1" ht="27" customHeight="1">
      <c r="A4" s="140"/>
      <c r="B4" s="535" t="s">
        <v>250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140"/>
      <c r="P4" s="140"/>
      <c r="Q4" s="144"/>
      <c r="R4" s="144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</row>
    <row r="5" spans="1:133" ht="15.75" customHeight="1">
      <c r="A5" s="136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136"/>
      <c r="Q5" s="150"/>
      <c r="R5" s="150"/>
      <c r="U5" s="136"/>
      <c r="V5" s="136"/>
      <c r="DZ5" s="13"/>
      <c r="EA5" s="13"/>
      <c r="EB5" s="13"/>
      <c r="EC5" s="13"/>
    </row>
    <row r="6" spans="1:133" s="14" customFormat="1" ht="15" customHeight="1">
      <c r="A6" s="139"/>
      <c r="B6" s="136"/>
      <c r="C6" s="136"/>
      <c r="D6" s="143"/>
      <c r="E6" s="143"/>
      <c r="F6" s="136"/>
      <c r="G6" s="136"/>
      <c r="H6" s="136"/>
      <c r="I6" s="136"/>
      <c r="J6" s="136"/>
      <c r="K6" s="136"/>
      <c r="L6" s="136"/>
      <c r="M6" s="139"/>
      <c r="O6" s="139"/>
      <c r="P6" s="139"/>
      <c r="Q6" s="156"/>
      <c r="R6" s="156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</row>
    <row r="7" spans="1:133" ht="15.75" customHeight="1">
      <c r="A7" s="136"/>
      <c r="B7" s="136"/>
      <c r="C7" s="136"/>
      <c r="D7" s="143"/>
      <c r="E7" s="143"/>
      <c r="F7" s="136"/>
      <c r="G7" s="136"/>
      <c r="H7" s="136"/>
      <c r="I7" s="136"/>
      <c r="J7" s="136"/>
      <c r="K7" s="136"/>
      <c r="L7" s="136"/>
      <c r="M7" s="136"/>
      <c r="N7" s="136"/>
      <c r="O7" s="136"/>
      <c r="U7" s="150"/>
      <c r="V7" s="150"/>
    </row>
    <row r="8" spans="1:133" ht="15.75" customHeight="1">
      <c r="A8" s="136"/>
      <c r="B8" s="108"/>
      <c r="C8" s="27"/>
      <c r="D8" s="50"/>
      <c r="E8" s="523" t="s">
        <v>155</v>
      </c>
      <c r="F8" s="523" t="s">
        <v>156</v>
      </c>
      <c r="G8" s="537" t="s">
        <v>159</v>
      </c>
      <c r="H8" s="538"/>
      <c r="I8" s="538"/>
      <c r="J8" s="539"/>
      <c r="K8" s="523" t="s">
        <v>29</v>
      </c>
      <c r="L8" s="523" t="s">
        <v>28</v>
      </c>
      <c r="M8" s="523" t="s">
        <v>66</v>
      </c>
      <c r="N8" s="518" t="s">
        <v>30</v>
      </c>
      <c r="O8" s="136"/>
      <c r="U8" s="136"/>
      <c r="V8" s="136"/>
    </row>
    <row r="9" spans="1:133" ht="113.1" customHeight="1">
      <c r="A9" s="136"/>
      <c r="B9" s="133"/>
      <c r="C9" s="133"/>
      <c r="D9" s="158"/>
      <c r="E9" s="524"/>
      <c r="F9" s="524"/>
      <c r="G9" s="112" t="s">
        <v>79</v>
      </c>
      <c r="H9" s="112" t="s">
        <v>157</v>
      </c>
      <c r="I9" s="113" t="s">
        <v>158</v>
      </c>
      <c r="J9" s="263" t="s">
        <v>7</v>
      </c>
      <c r="K9" s="524"/>
      <c r="L9" s="524"/>
      <c r="M9" s="524"/>
      <c r="N9" s="519"/>
      <c r="O9" s="136"/>
      <c r="U9" s="136"/>
      <c r="V9" s="136"/>
    </row>
    <row r="10" spans="1:133" ht="15.75" customHeight="1">
      <c r="A10" s="136"/>
      <c r="B10" s="554" t="s">
        <v>35</v>
      </c>
      <c r="C10" s="555"/>
      <c r="D10" s="124" t="s">
        <v>31</v>
      </c>
      <c r="E10" s="193">
        <v>0</v>
      </c>
      <c r="F10" s="193">
        <v>6</v>
      </c>
      <c r="G10" s="116">
        <v>25</v>
      </c>
      <c r="H10" s="116">
        <v>17</v>
      </c>
      <c r="I10" s="116">
        <v>4</v>
      </c>
      <c r="J10" s="193">
        <f t="shared" ref="J10:J36" si="0">G10+H10+I10</f>
        <v>46</v>
      </c>
      <c r="K10" s="193">
        <v>73</v>
      </c>
      <c r="L10" s="193">
        <v>12</v>
      </c>
      <c r="M10" s="193">
        <v>4</v>
      </c>
      <c r="N10" s="118">
        <f>E10+F10+J10+K10+L10+M10</f>
        <v>141</v>
      </c>
      <c r="O10" s="136"/>
      <c r="U10" s="136"/>
      <c r="V10" s="136"/>
    </row>
    <row r="11" spans="1:133" ht="15.75" customHeight="1">
      <c r="A11" s="136"/>
      <c r="B11" s="556"/>
      <c r="C11" s="557"/>
      <c r="D11" s="153" t="s">
        <v>244</v>
      </c>
      <c r="E11" s="194">
        <v>0</v>
      </c>
      <c r="F11" s="194">
        <v>4</v>
      </c>
      <c r="G11" s="120">
        <v>59</v>
      </c>
      <c r="H11" s="120">
        <v>8</v>
      </c>
      <c r="I11" s="120">
        <v>0</v>
      </c>
      <c r="J11" s="194">
        <f t="shared" si="0"/>
        <v>67</v>
      </c>
      <c r="K11" s="194">
        <v>26</v>
      </c>
      <c r="L11" s="194">
        <v>2</v>
      </c>
      <c r="M11" s="194">
        <v>0</v>
      </c>
      <c r="N11" s="122">
        <f>E11+F11+J11+K11+L11+M11</f>
        <v>99</v>
      </c>
      <c r="O11" s="136"/>
      <c r="U11" s="136"/>
      <c r="V11" s="136"/>
    </row>
    <row r="12" spans="1:133" ht="15.75" customHeight="1">
      <c r="A12" s="136"/>
      <c r="B12" s="558"/>
      <c r="C12" s="559"/>
      <c r="D12" s="368" t="s">
        <v>32</v>
      </c>
      <c r="E12" s="357">
        <f t="shared" ref="E12:M12" si="1">SUM(E10:E11)</f>
        <v>0</v>
      </c>
      <c r="F12" s="357">
        <f t="shared" si="1"/>
        <v>10</v>
      </c>
      <c r="G12" s="358">
        <f t="shared" si="1"/>
        <v>84</v>
      </c>
      <c r="H12" s="358">
        <f t="shared" si="1"/>
        <v>25</v>
      </c>
      <c r="I12" s="358">
        <f t="shared" si="1"/>
        <v>4</v>
      </c>
      <c r="J12" s="357">
        <f>G12+H12+I12</f>
        <v>113</v>
      </c>
      <c r="K12" s="357">
        <f>SUM(K10:K11)</f>
        <v>99</v>
      </c>
      <c r="L12" s="357">
        <f t="shared" si="1"/>
        <v>14</v>
      </c>
      <c r="M12" s="361">
        <f t="shared" si="1"/>
        <v>4</v>
      </c>
      <c r="N12" s="366">
        <f>N10+N11</f>
        <v>240</v>
      </c>
      <c r="O12" s="136"/>
      <c r="U12" s="136"/>
      <c r="V12" s="136"/>
    </row>
    <row r="13" spans="1:133" ht="15.75" customHeight="1">
      <c r="A13" s="136"/>
      <c r="B13" s="554" t="s">
        <v>36</v>
      </c>
      <c r="C13" s="555"/>
      <c r="D13" s="124" t="s">
        <v>31</v>
      </c>
      <c r="E13" s="193">
        <v>0</v>
      </c>
      <c r="F13" s="193">
        <v>11</v>
      </c>
      <c r="G13" s="116">
        <v>6</v>
      </c>
      <c r="H13" s="116">
        <v>0</v>
      </c>
      <c r="I13" s="116">
        <v>1</v>
      </c>
      <c r="J13" s="193">
        <f>G13+H13+I13</f>
        <v>7</v>
      </c>
      <c r="K13" s="277">
        <v>30</v>
      </c>
      <c r="L13" s="277">
        <v>6</v>
      </c>
      <c r="M13" s="279">
        <v>4</v>
      </c>
      <c r="N13" s="118">
        <f>E13+F13+J13+K13+L13+M13</f>
        <v>58</v>
      </c>
      <c r="O13" s="136"/>
      <c r="U13" s="136"/>
      <c r="V13" s="136"/>
    </row>
    <row r="14" spans="1:133" ht="15.75" customHeight="1">
      <c r="A14" s="136"/>
      <c r="B14" s="556"/>
      <c r="C14" s="557"/>
      <c r="D14" s="153" t="s">
        <v>244</v>
      </c>
      <c r="E14" s="194">
        <v>0</v>
      </c>
      <c r="F14" s="194">
        <v>12</v>
      </c>
      <c r="G14" s="120">
        <v>33</v>
      </c>
      <c r="H14" s="120">
        <v>3</v>
      </c>
      <c r="I14" s="120">
        <v>0</v>
      </c>
      <c r="J14" s="194">
        <f>G14+H14+I14</f>
        <v>36</v>
      </c>
      <c r="K14" s="278">
        <v>7</v>
      </c>
      <c r="L14" s="278">
        <v>3</v>
      </c>
      <c r="M14" s="280">
        <v>1</v>
      </c>
      <c r="N14" s="122">
        <f>E14+F14+J14+K14+L14+M14</f>
        <v>59</v>
      </c>
      <c r="O14" s="136"/>
      <c r="U14" s="136"/>
      <c r="V14" s="136"/>
    </row>
    <row r="15" spans="1:133" ht="15.75" customHeight="1">
      <c r="A15" s="136"/>
      <c r="B15" s="558"/>
      <c r="C15" s="559"/>
      <c r="D15" s="368" t="s">
        <v>32</v>
      </c>
      <c r="E15" s="357">
        <f>SUM(E13:E14)</f>
        <v>0</v>
      </c>
      <c r="F15" s="357">
        <f>SUM(F13:F14)</f>
        <v>23</v>
      </c>
      <c r="G15" s="358">
        <f>SUM(G13:G14)</f>
        <v>39</v>
      </c>
      <c r="H15" s="358">
        <f>SUM(H13:H14)</f>
        <v>3</v>
      </c>
      <c r="I15" s="358">
        <f>SUM(I13:I14)</f>
        <v>1</v>
      </c>
      <c r="J15" s="357">
        <f>G15+H15+I15</f>
        <v>43</v>
      </c>
      <c r="K15" s="357">
        <f>SUM(K13:K14)</f>
        <v>37</v>
      </c>
      <c r="L15" s="357">
        <f>SUM(L13:L14)</f>
        <v>9</v>
      </c>
      <c r="M15" s="361">
        <f>SUM(M13:M14)</f>
        <v>5</v>
      </c>
      <c r="N15" s="366">
        <f>N13+N14</f>
        <v>117</v>
      </c>
      <c r="O15" s="136"/>
      <c r="U15" s="136"/>
      <c r="V15" s="136"/>
    </row>
    <row r="16" spans="1:133" ht="15.75" customHeight="1">
      <c r="A16" s="136"/>
      <c r="B16" s="554" t="s">
        <v>37</v>
      </c>
      <c r="C16" s="555"/>
      <c r="D16" s="124" t="s">
        <v>31</v>
      </c>
      <c r="E16" s="193">
        <v>0</v>
      </c>
      <c r="F16" s="193">
        <v>0</v>
      </c>
      <c r="G16" s="116">
        <v>2</v>
      </c>
      <c r="H16" s="116">
        <v>1</v>
      </c>
      <c r="I16" s="235">
        <v>0</v>
      </c>
      <c r="J16" s="193">
        <f t="shared" si="0"/>
        <v>3</v>
      </c>
      <c r="K16" s="277">
        <v>47</v>
      </c>
      <c r="L16" s="277">
        <v>4</v>
      </c>
      <c r="M16" s="279">
        <v>1</v>
      </c>
      <c r="N16" s="118">
        <f>E16+F16+J16+K16+L16+M16</f>
        <v>55</v>
      </c>
      <c r="O16" s="136"/>
      <c r="U16" s="136"/>
      <c r="V16" s="136"/>
    </row>
    <row r="17" spans="1:22" ht="15.75" customHeight="1">
      <c r="A17" s="136"/>
      <c r="B17" s="556"/>
      <c r="C17" s="557"/>
      <c r="D17" s="153" t="s">
        <v>244</v>
      </c>
      <c r="E17" s="194">
        <v>0</v>
      </c>
      <c r="F17" s="194">
        <v>1</v>
      </c>
      <c r="G17" s="120">
        <v>3</v>
      </c>
      <c r="H17" s="120">
        <v>0</v>
      </c>
      <c r="I17" s="236">
        <v>0</v>
      </c>
      <c r="J17" s="194">
        <f t="shared" si="0"/>
        <v>3</v>
      </c>
      <c r="K17" s="278">
        <v>22</v>
      </c>
      <c r="L17" s="278">
        <v>0</v>
      </c>
      <c r="M17" s="280">
        <v>0</v>
      </c>
      <c r="N17" s="122">
        <f>E17+F17+J17+K17+L17+M17</f>
        <v>26</v>
      </c>
      <c r="O17" s="136"/>
      <c r="U17" s="136"/>
      <c r="V17" s="136"/>
    </row>
    <row r="18" spans="1:22" ht="15.75" customHeight="1">
      <c r="A18" s="136"/>
      <c r="B18" s="558"/>
      <c r="C18" s="559"/>
      <c r="D18" s="368" t="s">
        <v>32</v>
      </c>
      <c r="E18" s="357">
        <f>SUM(E16:E17)</f>
        <v>0</v>
      </c>
      <c r="F18" s="357">
        <f>SUM(F16:F17)</f>
        <v>1</v>
      </c>
      <c r="G18" s="358">
        <f>SUM(G16:G17)</f>
        <v>5</v>
      </c>
      <c r="H18" s="358">
        <f>SUM(H16:H17)</f>
        <v>1</v>
      </c>
      <c r="I18" s="358">
        <f>SUM(I16:I17)</f>
        <v>0</v>
      </c>
      <c r="J18" s="357">
        <f>G18+H18+I18</f>
        <v>6</v>
      </c>
      <c r="K18" s="357">
        <f>SUM(K16:K17)</f>
        <v>69</v>
      </c>
      <c r="L18" s="357">
        <f>SUM(L16:L17)</f>
        <v>4</v>
      </c>
      <c r="M18" s="361">
        <f>SUM(M16:M17)</f>
        <v>1</v>
      </c>
      <c r="N18" s="366">
        <f>N16+N17</f>
        <v>81</v>
      </c>
      <c r="O18" s="136"/>
      <c r="U18" s="136"/>
      <c r="V18" s="136"/>
    </row>
    <row r="19" spans="1:22" ht="15.75" customHeight="1">
      <c r="A19" s="136"/>
      <c r="B19" s="554" t="s">
        <v>38</v>
      </c>
      <c r="C19" s="555"/>
      <c r="D19" s="124" t="s">
        <v>31</v>
      </c>
      <c r="E19" s="193">
        <v>1</v>
      </c>
      <c r="F19" s="193">
        <v>0</v>
      </c>
      <c r="G19" s="116">
        <v>5</v>
      </c>
      <c r="H19" s="116">
        <v>2</v>
      </c>
      <c r="I19" s="235">
        <v>2</v>
      </c>
      <c r="J19" s="269">
        <f t="shared" si="0"/>
        <v>9</v>
      </c>
      <c r="K19" s="277">
        <v>38</v>
      </c>
      <c r="L19" s="277">
        <v>4</v>
      </c>
      <c r="M19" s="279">
        <v>0</v>
      </c>
      <c r="N19" s="118">
        <f>E19+F19+J19+K19+L19+M19</f>
        <v>52</v>
      </c>
      <c r="O19" s="136"/>
      <c r="U19" s="136"/>
      <c r="V19" s="136"/>
    </row>
    <row r="20" spans="1:22" ht="15.75" customHeight="1">
      <c r="A20" s="136"/>
      <c r="B20" s="556"/>
      <c r="C20" s="557"/>
      <c r="D20" s="153" t="s">
        <v>244</v>
      </c>
      <c r="E20" s="194">
        <v>0</v>
      </c>
      <c r="F20" s="194">
        <v>2</v>
      </c>
      <c r="G20" s="120">
        <v>1</v>
      </c>
      <c r="H20" s="120">
        <v>0</v>
      </c>
      <c r="I20" s="236">
        <v>0</v>
      </c>
      <c r="J20" s="269">
        <f t="shared" si="0"/>
        <v>1</v>
      </c>
      <c r="K20" s="278">
        <v>16</v>
      </c>
      <c r="L20" s="278">
        <v>1</v>
      </c>
      <c r="M20" s="280">
        <v>0</v>
      </c>
      <c r="N20" s="122">
        <f>E20+F20+J20+K20+L20+M20</f>
        <v>20</v>
      </c>
      <c r="O20" s="136"/>
      <c r="U20" s="136"/>
      <c r="V20" s="136"/>
    </row>
    <row r="21" spans="1:22" ht="15.75" customHeight="1">
      <c r="A21" s="136"/>
      <c r="B21" s="558"/>
      <c r="C21" s="559"/>
      <c r="D21" s="368" t="s">
        <v>32</v>
      </c>
      <c r="E21" s="357">
        <f>SUM(E19:E20)</f>
        <v>1</v>
      </c>
      <c r="F21" s="357">
        <f>SUM(F19:F20)</f>
        <v>2</v>
      </c>
      <c r="G21" s="358">
        <f>SUM(G19:G20)</f>
        <v>6</v>
      </c>
      <c r="H21" s="358">
        <f>SUM(H19:H20)</f>
        <v>2</v>
      </c>
      <c r="I21" s="358">
        <f>SUM(I19:I20)</f>
        <v>2</v>
      </c>
      <c r="J21" s="357">
        <f>G21+H21+I21</f>
        <v>10</v>
      </c>
      <c r="K21" s="357">
        <f>SUM(K19:K20)</f>
        <v>54</v>
      </c>
      <c r="L21" s="357">
        <f>SUM(L19:L20)</f>
        <v>5</v>
      </c>
      <c r="M21" s="361">
        <f>SUM(M19:M20)</f>
        <v>0</v>
      </c>
      <c r="N21" s="366">
        <f>N19+N20</f>
        <v>72</v>
      </c>
      <c r="O21" s="136"/>
      <c r="U21" s="136"/>
      <c r="V21" s="136"/>
    </row>
    <row r="22" spans="1:22" ht="15.75" customHeight="1">
      <c r="A22" s="136"/>
      <c r="B22" s="554" t="s">
        <v>39</v>
      </c>
      <c r="C22" s="555"/>
      <c r="D22" s="124" t="s">
        <v>31</v>
      </c>
      <c r="E22" s="193">
        <v>0</v>
      </c>
      <c r="F22" s="193">
        <v>1</v>
      </c>
      <c r="G22" s="116">
        <v>8</v>
      </c>
      <c r="H22" s="116">
        <v>5</v>
      </c>
      <c r="I22" s="235">
        <v>1</v>
      </c>
      <c r="J22" s="194">
        <f t="shared" si="0"/>
        <v>14</v>
      </c>
      <c r="K22" s="277">
        <v>39</v>
      </c>
      <c r="L22" s="277">
        <v>3</v>
      </c>
      <c r="M22" s="279">
        <v>0</v>
      </c>
      <c r="N22" s="118">
        <f>E22+F22+J22+K22+L22+M22</f>
        <v>57</v>
      </c>
      <c r="O22" s="136"/>
      <c r="U22" s="136"/>
      <c r="V22" s="136"/>
    </row>
    <row r="23" spans="1:22" ht="15.75" customHeight="1">
      <c r="A23" s="136"/>
      <c r="B23" s="556"/>
      <c r="C23" s="557"/>
      <c r="D23" s="153" t="s">
        <v>244</v>
      </c>
      <c r="E23" s="194">
        <v>0</v>
      </c>
      <c r="F23" s="194">
        <v>5</v>
      </c>
      <c r="G23" s="120">
        <v>16</v>
      </c>
      <c r="H23" s="120">
        <v>10</v>
      </c>
      <c r="I23" s="236">
        <v>5</v>
      </c>
      <c r="J23" s="194">
        <f t="shared" si="0"/>
        <v>31</v>
      </c>
      <c r="K23" s="278">
        <v>20</v>
      </c>
      <c r="L23" s="278">
        <v>0</v>
      </c>
      <c r="M23" s="280">
        <v>0</v>
      </c>
      <c r="N23" s="122">
        <f>E23+F23+J23+K23+L23+M23</f>
        <v>56</v>
      </c>
      <c r="O23" s="136"/>
      <c r="U23" s="136"/>
      <c r="V23" s="136"/>
    </row>
    <row r="24" spans="1:22" ht="15.75" customHeight="1">
      <c r="A24" s="136"/>
      <c r="B24" s="558"/>
      <c r="C24" s="559"/>
      <c r="D24" s="368" t="s">
        <v>32</v>
      </c>
      <c r="E24" s="357">
        <f>SUM(E22:E23)</f>
        <v>0</v>
      </c>
      <c r="F24" s="357">
        <f>SUM(F22:F23)</f>
        <v>6</v>
      </c>
      <c r="G24" s="358">
        <f>SUM(G22:G23)</f>
        <v>24</v>
      </c>
      <c r="H24" s="358">
        <f>SUM(H22:H23)</f>
        <v>15</v>
      </c>
      <c r="I24" s="358">
        <f>SUM(I22:I23)</f>
        <v>6</v>
      </c>
      <c r="J24" s="357">
        <f t="shared" si="0"/>
        <v>45</v>
      </c>
      <c r="K24" s="357">
        <f>SUM(K22:K23)</f>
        <v>59</v>
      </c>
      <c r="L24" s="357">
        <f>SUM(L22:L23)</f>
        <v>3</v>
      </c>
      <c r="M24" s="361">
        <f>SUM(M22:M23)</f>
        <v>0</v>
      </c>
      <c r="N24" s="366">
        <f>N22+N23</f>
        <v>113</v>
      </c>
      <c r="O24" s="136"/>
      <c r="U24" s="136"/>
      <c r="V24" s="136"/>
    </row>
    <row r="25" spans="1:22" ht="15.75" customHeight="1">
      <c r="A25" s="136"/>
      <c r="B25" s="554" t="s">
        <v>80</v>
      </c>
      <c r="C25" s="555"/>
      <c r="D25" s="124" t="s">
        <v>31</v>
      </c>
      <c r="E25" s="193">
        <v>0</v>
      </c>
      <c r="F25" s="193">
        <v>7</v>
      </c>
      <c r="G25" s="116">
        <v>8</v>
      </c>
      <c r="H25" s="116">
        <v>9</v>
      </c>
      <c r="I25" s="235">
        <v>6</v>
      </c>
      <c r="J25" s="194">
        <f t="shared" si="0"/>
        <v>23</v>
      </c>
      <c r="K25" s="277">
        <v>106</v>
      </c>
      <c r="L25" s="277">
        <v>12</v>
      </c>
      <c r="M25" s="279">
        <v>3</v>
      </c>
      <c r="N25" s="118">
        <f>E25+F25+J25+K25+L25+M25</f>
        <v>151</v>
      </c>
      <c r="O25" s="136"/>
      <c r="U25" s="136"/>
      <c r="V25" s="136"/>
    </row>
    <row r="26" spans="1:22" ht="15.75" customHeight="1">
      <c r="A26" s="136"/>
      <c r="B26" s="556"/>
      <c r="C26" s="557"/>
      <c r="D26" s="153" t="s">
        <v>244</v>
      </c>
      <c r="E26" s="194">
        <v>0</v>
      </c>
      <c r="F26" s="194">
        <v>11</v>
      </c>
      <c r="G26" s="120">
        <v>29</v>
      </c>
      <c r="H26" s="120">
        <v>35</v>
      </c>
      <c r="I26" s="236">
        <v>21</v>
      </c>
      <c r="J26" s="194">
        <f t="shared" si="0"/>
        <v>85</v>
      </c>
      <c r="K26" s="278">
        <v>27</v>
      </c>
      <c r="L26" s="278">
        <v>2</v>
      </c>
      <c r="M26" s="280">
        <v>1</v>
      </c>
      <c r="N26" s="122">
        <f>E26+F26+J26+K26+L26+M26</f>
        <v>126</v>
      </c>
      <c r="O26" s="136"/>
      <c r="U26" s="136"/>
      <c r="V26" s="136"/>
    </row>
    <row r="27" spans="1:22" ht="15.75" customHeight="1">
      <c r="A27" s="136"/>
      <c r="B27" s="558"/>
      <c r="C27" s="559"/>
      <c r="D27" s="368" t="s">
        <v>32</v>
      </c>
      <c r="E27" s="357">
        <f>SUM(E25:E26)</f>
        <v>0</v>
      </c>
      <c r="F27" s="357">
        <f>SUM(F25:F26)</f>
        <v>18</v>
      </c>
      <c r="G27" s="358">
        <f>SUM(G25:G26)</f>
        <v>37</v>
      </c>
      <c r="H27" s="358">
        <f>SUM(H25:H26)</f>
        <v>44</v>
      </c>
      <c r="I27" s="358">
        <f>SUM(I25:I26)</f>
        <v>27</v>
      </c>
      <c r="J27" s="357">
        <f>G27+H27+I27</f>
        <v>108</v>
      </c>
      <c r="K27" s="357">
        <f>SUM(K25:K26)</f>
        <v>133</v>
      </c>
      <c r="L27" s="357">
        <f>SUM(L25:L26)</f>
        <v>14</v>
      </c>
      <c r="M27" s="361">
        <f>SUM(M25:M26)</f>
        <v>4</v>
      </c>
      <c r="N27" s="366">
        <f>N25+N26</f>
        <v>277</v>
      </c>
      <c r="O27" s="136"/>
      <c r="U27" s="136"/>
      <c r="V27" s="136"/>
    </row>
    <row r="28" spans="1:22" ht="15.75" customHeight="1">
      <c r="A28" s="136"/>
      <c r="B28" s="554" t="s">
        <v>81</v>
      </c>
      <c r="C28" s="555"/>
      <c r="D28" s="124" t="s">
        <v>31</v>
      </c>
      <c r="E28" s="193">
        <v>0</v>
      </c>
      <c r="F28" s="193">
        <v>1</v>
      </c>
      <c r="G28" s="116">
        <v>6</v>
      </c>
      <c r="H28" s="116">
        <v>9</v>
      </c>
      <c r="I28" s="235">
        <v>11</v>
      </c>
      <c r="J28" s="194">
        <f t="shared" si="0"/>
        <v>26</v>
      </c>
      <c r="K28" s="277">
        <v>98</v>
      </c>
      <c r="L28" s="277">
        <v>15</v>
      </c>
      <c r="M28" s="279">
        <v>7</v>
      </c>
      <c r="N28" s="118">
        <f>E28+F28+J28+K28+L28+M28</f>
        <v>147</v>
      </c>
      <c r="O28" s="136"/>
      <c r="U28" s="136"/>
      <c r="V28" s="136"/>
    </row>
    <row r="29" spans="1:22" ht="15.75" customHeight="1">
      <c r="A29" s="136"/>
      <c r="B29" s="556"/>
      <c r="C29" s="557"/>
      <c r="D29" s="153" t="s">
        <v>244</v>
      </c>
      <c r="E29" s="194">
        <v>0</v>
      </c>
      <c r="F29" s="194">
        <v>10</v>
      </c>
      <c r="G29" s="120">
        <v>10</v>
      </c>
      <c r="H29" s="120">
        <v>33</v>
      </c>
      <c r="I29" s="236">
        <v>14</v>
      </c>
      <c r="J29" s="194">
        <f>G29+H29+I29</f>
        <v>57</v>
      </c>
      <c r="K29" s="278">
        <v>35</v>
      </c>
      <c r="L29" s="278">
        <v>12</v>
      </c>
      <c r="M29" s="280">
        <v>6</v>
      </c>
      <c r="N29" s="122">
        <f>E29+F29+J29+K29+L29+M29</f>
        <v>120</v>
      </c>
      <c r="O29" s="136"/>
      <c r="U29" s="136"/>
      <c r="V29" s="136"/>
    </row>
    <row r="30" spans="1:22" ht="15.75" customHeight="1">
      <c r="A30" s="136"/>
      <c r="B30" s="558"/>
      <c r="C30" s="559"/>
      <c r="D30" s="368" t="s">
        <v>32</v>
      </c>
      <c r="E30" s="357">
        <f>SUM(E28:E29)</f>
        <v>0</v>
      </c>
      <c r="F30" s="357">
        <f>SUM(F28:F29)</f>
        <v>11</v>
      </c>
      <c r="G30" s="358">
        <f>SUM(G28:G29)</f>
        <v>16</v>
      </c>
      <c r="H30" s="358">
        <f>SUM(H28:H29)</f>
        <v>42</v>
      </c>
      <c r="I30" s="358">
        <f>SUM(I28:I29)</f>
        <v>25</v>
      </c>
      <c r="J30" s="357">
        <f>G30+H30+I30</f>
        <v>83</v>
      </c>
      <c r="K30" s="357">
        <f>SUM(K28:K29)</f>
        <v>133</v>
      </c>
      <c r="L30" s="357">
        <f>SUM(L28:L29)</f>
        <v>27</v>
      </c>
      <c r="M30" s="361">
        <f>SUM(M28:M29)</f>
        <v>13</v>
      </c>
      <c r="N30" s="366">
        <f>N28+N29</f>
        <v>267</v>
      </c>
      <c r="O30" s="136"/>
      <c r="U30" s="136"/>
      <c r="V30" s="136"/>
    </row>
    <row r="31" spans="1:22" ht="15.75" customHeight="1">
      <c r="A31" s="136"/>
      <c r="B31" s="554" t="s">
        <v>82</v>
      </c>
      <c r="C31" s="555"/>
      <c r="D31" s="124" t="s">
        <v>31</v>
      </c>
      <c r="E31" s="193">
        <v>0</v>
      </c>
      <c r="F31" s="193">
        <v>1</v>
      </c>
      <c r="G31" s="116">
        <v>2</v>
      </c>
      <c r="H31" s="116">
        <v>2</v>
      </c>
      <c r="I31" s="235">
        <v>1</v>
      </c>
      <c r="J31" s="194">
        <f t="shared" si="0"/>
        <v>5</v>
      </c>
      <c r="K31" s="277">
        <v>76</v>
      </c>
      <c r="L31" s="277">
        <v>7</v>
      </c>
      <c r="M31" s="279">
        <v>1</v>
      </c>
      <c r="N31" s="118">
        <f>E31+F31+J31+K31+L31+M31</f>
        <v>90</v>
      </c>
      <c r="O31" s="136"/>
      <c r="U31" s="136"/>
      <c r="V31" s="136"/>
    </row>
    <row r="32" spans="1:22" ht="15.75" customHeight="1">
      <c r="A32" s="136"/>
      <c r="B32" s="556"/>
      <c r="C32" s="557"/>
      <c r="D32" s="153" t="s">
        <v>244</v>
      </c>
      <c r="E32" s="194">
        <v>0</v>
      </c>
      <c r="F32" s="194">
        <v>4</v>
      </c>
      <c r="G32" s="120">
        <v>4</v>
      </c>
      <c r="H32" s="120">
        <v>14</v>
      </c>
      <c r="I32" s="236">
        <v>2</v>
      </c>
      <c r="J32" s="194">
        <f t="shared" si="0"/>
        <v>20</v>
      </c>
      <c r="K32" s="278">
        <v>22</v>
      </c>
      <c r="L32" s="278">
        <v>5</v>
      </c>
      <c r="M32" s="280">
        <v>4</v>
      </c>
      <c r="N32" s="122">
        <f>E32+F32+J32+K32+L32+M32</f>
        <v>55</v>
      </c>
      <c r="O32" s="136"/>
      <c r="U32" s="136"/>
      <c r="V32" s="136"/>
    </row>
    <row r="33" spans="1:22" ht="15.75" customHeight="1">
      <c r="A33" s="136"/>
      <c r="B33" s="558"/>
      <c r="C33" s="559"/>
      <c r="D33" s="368" t="s">
        <v>32</v>
      </c>
      <c r="E33" s="357">
        <f>SUM(E31:E32)</f>
        <v>0</v>
      </c>
      <c r="F33" s="357">
        <f>SUM(F31:F32)</f>
        <v>5</v>
      </c>
      <c r="G33" s="358">
        <f>SUM(G31:G32)</f>
        <v>6</v>
      </c>
      <c r="H33" s="358">
        <f>SUM(H31:H32)</f>
        <v>16</v>
      </c>
      <c r="I33" s="358">
        <f>SUM(I31:I32)</f>
        <v>3</v>
      </c>
      <c r="J33" s="357">
        <f>G33+H33+I33</f>
        <v>25</v>
      </c>
      <c r="K33" s="357">
        <f>SUM(K31:K32)</f>
        <v>98</v>
      </c>
      <c r="L33" s="357">
        <f>SUM(L31:L32)</f>
        <v>12</v>
      </c>
      <c r="M33" s="361">
        <f>SUM(M31:M32)</f>
        <v>5</v>
      </c>
      <c r="N33" s="366">
        <f>N31+N32</f>
        <v>145</v>
      </c>
      <c r="O33" s="136"/>
      <c r="U33" s="136"/>
      <c r="V33" s="136"/>
    </row>
    <row r="34" spans="1:22" ht="15.75" customHeight="1">
      <c r="A34" s="136"/>
      <c r="B34" s="554" t="s">
        <v>179</v>
      </c>
      <c r="C34" s="555"/>
      <c r="D34" s="124" t="s">
        <v>31</v>
      </c>
      <c r="E34" s="193">
        <v>0</v>
      </c>
      <c r="F34" s="193">
        <v>2</v>
      </c>
      <c r="G34" s="116">
        <v>2</v>
      </c>
      <c r="H34" s="116">
        <v>1</v>
      </c>
      <c r="I34" s="235">
        <v>2</v>
      </c>
      <c r="J34" s="194">
        <f t="shared" si="0"/>
        <v>5</v>
      </c>
      <c r="K34" s="193">
        <v>61</v>
      </c>
      <c r="L34" s="193">
        <v>4</v>
      </c>
      <c r="M34" s="116">
        <v>0</v>
      </c>
      <c r="N34" s="118">
        <f>E34+F34+J34+K34+L34+M34</f>
        <v>72</v>
      </c>
      <c r="O34" s="136"/>
      <c r="U34" s="136"/>
      <c r="V34" s="136"/>
    </row>
    <row r="35" spans="1:22" ht="15.75" customHeight="1">
      <c r="A35" s="136"/>
      <c r="B35" s="556"/>
      <c r="C35" s="557"/>
      <c r="D35" s="153" t="s">
        <v>244</v>
      </c>
      <c r="E35" s="194">
        <v>0</v>
      </c>
      <c r="F35" s="194">
        <v>1</v>
      </c>
      <c r="G35" s="120">
        <v>1</v>
      </c>
      <c r="H35" s="120">
        <v>6</v>
      </c>
      <c r="I35" s="236">
        <v>2</v>
      </c>
      <c r="J35" s="194">
        <f>G35+H35+I35</f>
        <v>9</v>
      </c>
      <c r="K35" s="194">
        <v>20</v>
      </c>
      <c r="L35" s="194">
        <v>3</v>
      </c>
      <c r="M35" s="120">
        <v>3</v>
      </c>
      <c r="N35" s="122">
        <f>E35+F35+J35+K35+L35+M35</f>
        <v>36</v>
      </c>
      <c r="O35" s="136"/>
      <c r="U35" s="136"/>
      <c r="V35" s="136"/>
    </row>
    <row r="36" spans="1:22" ht="15.75" customHeight="1">
      <c r="A36" s="136"/>
      <c r="B36" s="558"/>
      <c r="C36" s="559"/>
      <c r="D36" s="368" t="s">
        <v>32</v>
      </c>
      <c r="E36" s="357">
        <f>SUM(E34:E35)</f>
        <v>0</v>
      </c>
      <c r="F36" s="357">
        <f>SUM(F34:F35)</f>
        <v>3</v>
      </c>
      <c r="G36" s="358">
        <f>SUM(G34:G35)</f>
        <v>3</v>
      </c>
      <c r="H36" s="358">
        <f>SUM(H34:H35)</f>
        <v>7</v>
      </c>
      <c r="I36" s="358">
        <f>SUM(I34:I35)</f>
        <v>4</v>
      </c>
      <c r="J36" s="357">
        <f t="shared" si="0"/>
        <v>14</v>
      </c>
      <c r="K36" s="357">
        <f>G36+H36+I36</f>
        <v>14</v>
      </c>
      <c r="L36" s="357">
        <f>SUM(L34:L35)</f>
        <v>7</v>
      </c>
      <c r="M36" s="361">
        <f>SUM(M34:M35)</f>
        <v>3</v>
      </c>
      <c r="N36" s="366">
        <f>N34+N35</f>
        <v>108</v>
      </c>
      <c r="O36" s="136"/>
      <c r="U36" s="136"/>
      <c r="V36" s="136"/>
    </row>
    <row r="37" spans="1:22" ht="15.75" customHeight="1">
      <c r="A37" s="136"/>
      <c r="B37" s="560" t="s">
        <v>232</v>
      </c>
      <c r="C37" s="548"/>
      <c r="D37" s="154" t="s">
        <v>31</v>
      </c>
      <c r="E37" s="118">
        <f>E34+E28+E25+E22+E19+E31+E16+E13+E10</f>
        <v>1</v>
      </c>
      <c r="F37" s="118">
        <f>F34+F28+F25+F22+F19+F31+F16+F13+F10</f>
        <v>29</v>
      </c>
      <c r="G37" s="127">
        <f>G34+G28+G25+G22+G19+G31+G16+G13+G10</f>
        <v>64</v>
      </c>
      <c r="H37" s="127">
        <f>H34+H28+H25+H22+H19+H31+H16+H13+H10</f>
        <v>46</v>
      </c>
      <c r="I37" s="281">
        <f>I34+I28+I25+I22+I19+I31+I16+I13+I10</f>
        <v>28</v>
      </c>
      <c r="J37" s="282">
        <f t="shared" ref="J37:J39" si="2">G37+H37+I37</f>
        <v>138</v>
      </c>
      <c r="K37" s="284">
        <f>K34+K28+K25+K22+K19+K31+K16+K13+K10</f>
        <v>568</v>
      </c>
      <c r="L37" s="284">
        <f>L34+L28+L25+L22+L19+L31+L16+L13+L10</f>
        <v>67</v>
      </c>
      <c r="M37" s="284">
        <f>M34+M28+M25+M22+M19+M31+M16+M13+M10</f>
        <v>20</v>
      </c>
      <c r="N37" s="118">
        <f>E37+F37+J37+K37+L37+M37</f>
        <v>823</v>
      </c>
      <c r="O37" s="136"/>
      <c r="U37" s="136"/>
      <c r="V37" s="136"/>
    </row>
    <row r="38" spans="1:22" ht="15.75" customHeight="1">
      <c r="A38" s="136"/>
      <c r="B38" s="549"/>
      <c r="C38" s="550"/>
      <c r="D38" s="155" t="s">
        <v>244</v>
      </c>
      <c r="E38" s="122">
        <f>E35+E29+E26+E23+E20+E17+E32+E14+E11</f>
        <v>0</v>
      </c>
      <c r="F38" s="122">
        <f>F35+F29+F26+F23+F20+F17+F32+F14+F11</f>
        <v>50</v>
      </c>
      <c r="G38" s="129">
        <f>G35+G29+G26+G23+G20+G17+G32+G14+G11</f>
        <v>156</v>
      </c>
      <c r="H38" s="129">
        <f>H35+H29+H26+H23+H20+H17+H32+H14+H11</f>
        <v>109</v>
      </c>
      <c r="I38" s="283">
        <f>I35+I29+I26+I23+I20+I17+I32+I14+I11</f>
        <v>44</v>
      </c>
      <c r="J38" s="282">
        <f t="shared" si="2"/>
        <v>309</v>
      </c>
      <c r="K38" s="282">
        <f>K35+K29+K26+K23+K20+K17+K32+K14+K11</f>
        <v>195</v>
      </c>
      <c r="L38" s="282">
        <f>L35+L29+L26+L23+L20+L17+L32+L14+L11</f>
        <v>28</v>
      </c>
      <c r="M38" s="282">
        <f>M35+M29+M26+M23+M20+M17+M32+M14+M11</f>
        <v>15</v>
      </c>
      <c r="N38" s="122">
        <f>E38+F38+J38+K38+L38+M38</f>
        <v>597</v>
      </c>
      <c r="O38" s="136"/>
      <c r="U38" s="136"/>
      <c r="V38" s="136"/>
    </row>
    <row r="39" spans="1:22" ht="15.75" customHeight="1">
      <c r="A39" s="136"/>
      <c r="B39" s="551"/>
      <c r="C39" s="552"/>
      <c r="D39" s="369" t="s">
        <v>32</v>
      </c>
      <c r="E39" s="362">
        <f>SUM(E37:E38)</f>
        <v>1</v>
      </c>
      <c r="F39" s="362">
        <f>SUM(F37:F38)</f>
        <v>79</v>
      </c>
      <c r="G39" s="363">
        <f>SUM(G37:G38)</f>
        <v>220</v>
      </c>
      <c r="H39" s="363">
        <f>SUM(H37:H38)</f>
        <v>155</v>
      </c>
      <c r="I39" s="363">
        <f>SUM(I37:I38)</f>
        <v>72</v>
      </c>
      <c r="J39" s="362">
        <f t="shared" si="2"/>
        <v>447</v>
      </c>
      <c r="K39" s="362">
        <f>SUM(K37:K38)</f>
        <v>763</v>
      </c>
      <c r="L39" s="362">
        <f>SUM(L37:L38)</f>
        <v>95</v>
      </c>
      <c r="M39" s="366">
        <f>SUM(M37:M38)</f>
        <v>35</v>
      </c>
      <c r="N39" s="366">
        <f>N37+N38</f>
        <v>1420</v>
      </c>
      <c r="O39" s="136"/>
      <c r="U39" s="136"/>
      <c r="V39" s="136"/>
    </row>
    <row r="40" spans="1:22" ht="15.75" customHeight="1">
      <c r="A40" s="136"/>
      <c r="B40" s="147" t="s">
        <v>479</v>
      </c>
      <c r="C40" s="136"/>
      <c r="D40" s="143"/>
      <c r="E40" s="143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U40" s="136"/>
      <c r="V40" s="136"/>
    </row>
    <row r="41" spans="1:22" ht="15.75" customHeight="1">
      <c r="A41" s="136"/>
      <c r="M41" s="136"/>
      <c r="N41" s="136"/>
      <c r="O41" s="136"/>
      <c r="U41" s="136"/>
      <c r="V41" s="136"/>
    </row>
    <row r="42" spans="1:22" ht="15.75" customHeight="1">
      <c r="A42" s="139"/>
      <c r="B42" s="146"/>
      <c r="C42" s="271"/>
      <c r="D42" s="271"/>
      <c r="E42" s="271"/>
      <c r="F42" s="329"/>
      <c r="G42" s="329"/>
      <c r="H42" s="329"/>
      <c r="I42" s="310"/>
      <c r="J42" s="310"/>
      <c r="K42" s="310"/>
      <c r="L42" s="271"/>
      <c r="M42" s="139"/>
      <c r="N42" s="139"/>
      <c r="O42" s="136"/>
      <c r="U42" s="136"/>
      <c r="V42" s="136"/>
    </row>
    <row r="43" spans="1:22" ht="15.75" customHeight="1">
      <c r="A43" s="136"/>
      <c r="B43" s="562" t="s">
        <v>510</v>
      </c>
      <c r="C43" s="562"/>
      <c r="D43" s="562"/>
      <c r="E43" s="562"/>
      <c r="F43" s="553" t="s">
        <v>489</v>
      </c>
      <c r="G43" s="553"/>
      <c r="H43" s="553"/>
      <c r="I43" s="553"/>
      <c r="J43" s="553"/>
      <c r="K43" s="553"/>
      <c r="L43" s="553"/>
      <c r="M43" s="540" t="s">
        <v>391</v>
      </c>
      <c r="N43" s="540">
        <v>22.7</v>
      </c>
      <c r="O43" s="136"/>
      <c r="U43" s="136"/>
      <c r="V43" s="136"/>
    </row>
    <row r="44" spans="1:22" ht="15.75" customHeight="1">
      <c r="A44" s="136"/>
      <c r="B44" s="562"/>
      <c r="C44" s="562"/>
      <c r="D44" s="562"/>
      <c r="E44" s="562"/>
      <c r="F44" s="540" t="s">
        <v>490</v>
      </c>
      <c r="G44" s="540"/>
      <c r="H44" s="540"/>
      <c r="I44" s="540"/>
      <c r="J44" s="540"/>
      <c r="K44" s="540"/>
      <c r="L44" s="540"/>
      <c r="M44" s="540"/>
      <c r="N44" s="540"/>
      <c r="O44" s="136"/>
      <c r="U44" s="136"/>
      <c r="V44" s="136"/>
    </row>
    <row r="45" spans="1:22" s="139" customFormat="1" ht="15" customHeight="1">
      <c r="A45" s="136"/>
      <c r="B45" s="147"/>
      <c r="C45" s="136"/>
      <c r="D45" s="143"/>
      <c r="E45" s="147"/>
      <c r="F45" s="136"/>
      <c r="G45" s="147"/>
      <c r="H45" s="136"/>
      <c r="I45" s="147"/>
      <c r="J45" s="136"/>
      <c r="K45" s="136"/>
      <c r="L45" s="136"/>
      <c r="M45" s="147"/>
      <c r="N45" s="136"/>
    </row>
    <row r="46" spans="1:22" ht="15.75" customHeight="1">
      <c r="M46" s="136"/>
      <c r="N46" s="136"/>
      <c r="O46" s="136"/>
      <c r="U46" s="136"/>
      <c r="V46" s="136"/>
    </row>
    <row r="47" spans="1:22" ht="15.75" customHeight="1">
      <c r="A47" s="136"/>
      <c r="B47" s="147"/>
      <c r="C47" s="136"/>
      <c r="D47" s="143"/>
      <c r="E47" s="143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U47" s="136"/>
      <c r="V47" s="136"/>
    </row>
    <row r="48" spans="1:22" ht="15.75" customHeight="1">
      <c r="A48" s="136"/>
      <c r="B48" s="141"/>
      <c r="C48" s="136"/>
      <c r="D48" s="143"/>
      <c r="E48" s="143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U48" s="136"/>
      <c r="V48" s="136"/>
    </row>
    <row r="49" spans="1:22" ht="15.75" customHeight="1">
      <c r="A49" s="136"/>
      <c r="B49" s="147"/>
      <c r="C49" s="136"/>
      <c r="D49" s="143"/>
      <c r="E49" s="143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U49" s="136"/>
      <c r="V49" s="136"/>
    </row>
    <row r="50" spans="1:22" ht="15.75" customHeight="1">
      <c r="A50" s="136"/>
      <c r="B50" s="136"/>
      <c r="C50" s="136"/>
      <c r="D50" s="143"/>
      <c r="E50" s="143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U50" s="136"/>
      <c r="V50" s="136"/>
    </row>
    <row r="51" spans="1:22" ht="15.75" customHeight="1">
      <c r="A51" s="136"/>
      <c r="B51" s="136"/>
      <c r="C51" s="136"/>
      <c r="D51" s="143"/>
      <c r="E51" s="143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U51" s="136"/>
      <c r="V51" s="136"/>
    </row>
    <row r="52" spans="1:22" ht="15.75" customHeight="1">
      <c r="A52" s="136"/>
      <c r="B52" s="136"/>
      <c r="C52" s="136"/>
      <c r="D52" s="143"/>
      <c r="E52" s="143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U52" s="136"/>
      <c r="V52" s="136"/>
    </row>
    <row r="53" spans="1:22" ht="15.75" customHeight="1">
      <c r="A53" s="136"/>
      <c r="B53" s="136"/>
      <c r="C53" s="136"/>
      <c r="D53" s="143"/>
      <c r="E53" s="143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U53" s="136"/>
      <c r="V53" s="136"/>
    </row>
    <row r="54" spans="1:22" ht="15.75" customHeight="1">
      <c r="A54" s="136"/>
      <c r="B54" s="136"/>
      <c r="C54" s="136"/>
      <c r="D54" s="143"/>
      <c r="E54" s="143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U54" s="136"/>
      <c r="V54" s="136"/>
    </row>
    <row r="55" spans="1:22" ht="15.75" customHeight="1">
      <c r="A55" s="136"/>
      <c r="B55" s="136"/>
      <c r="C55" s="136"/>
      <c r="D55" s="143"/>
      <c r="E55" s="143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U55" s="136"/>
      <c r="V55" s="136"/>
    </row>
    <row r="56" spans="1:22" ht="15.75" customHeight="1">
      <c r="A56" s="136"/>
      <c r="B56" s="136"/>
      <c r="C56" s="136"/>
      <c r="D56" s="143"/>
      <c r="E56" s="143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U56" s="136"/>
      <c r="V56" s="136"/>
    </row>
    <row r="57" spans="1:22" ht="15.75" customHeight="1">
      <c r="A57" s="136"/>
      <c r="B57" s="136"/>
      <c r="C57" s="136"/>
      <c r="D57" s="143"/>
      <c r="E57" s="143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U57" s="136"/>
      <c r="V57" s="136"/>
    </row>
    <row r="58" spans="1:22" ht="15.75" customHeight="1">
      <c r="A58" s="136"/>
      <c r="B58" s="136"/>
      <c r="C58" s="136"/>
      <c r="D58" s="143"/>
      <c r="E58" s="143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U58" s="136"/>
      <c r="V58" s="136"/>
    </row>
    <row r="59" spans="1:22" ht="15.75" customHeight="1">
      <c r="A59" s="136"/>
      <c r="B59" s="136"/>
      <c r="C59" s="136"/>
      <c r="D59" s="143"/>
      <c r="E59" s="143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U59" s="136"/>
      <c r="V59" s="136"/>
    </row>
    <row r="60" spans="1:22" ht="15.75" customHeight="1">
      <c r="A60" s="136"/>
      <c r="B60" s="136"/>
      <c r="C60" s="136"/>
      <c r="D60" s="143"/>
      <c r="E60" s="143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U60" s="136"/>
      <c r="V60" s="136"/>
    </row>
    <row r="61" spans="1:22" ht="15.75" customHeight="1">
      <c r="A61" s="136"/>
      <c r="B61" s="136"/>
      <c r="C61" s="136"/>
      <c r="D61" s="143"/>
      <c r="E61" s="143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U61" s="136"/>
      <c r="V61" s="136"/>
    </row>
    <row r="62" spans="1:22" ht="15.75" customHeight="1">
      <c r="A62" s="136"/>
      <c r="B62" s="136"/>
      <c r="C62" s="136"/>
      <c r="D62" s="143"/>
      <c r="E62" s="143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U62" s="136"/>
      <c r="V62" s="136"/>
    </row>
    <row r="63" spans="1:22" ht="15.75" customHeight="1">
      <c r="A63" s="136"/>
      <c r="B63" s="136"/>
      <c r="C63" s="136"/>
      <c r="D63" s="143"/>
      <c r="E63" s="143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U63" s="136"/>
      <c r="V63" s="136"/>
    </row>
    <row r="64" spans="1:22" ht="15.75" customHeight="1">
      <c r="A64" s="136"/>
      <c r="B64" s="136"/>
      <c r="C64" s="136"/>
      <c r="D64" s="143"/>
      <c r="E64" s="143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U64" s="136"/>
      <c r="V64" s="136"/>
    </row>
    <row r="65" spans="4:5" s="136" customFormat="1" ht="15.75" customHeight="1">
      <c r="D65" s="143"/>
      <c r="E65" s="143"/>
    </row>
    <row r="66" spans="4:5" s="136" customFormat="1" ht="15.75" customHeight="1">
      <c r="D66" s="143"/>
      <c r="E66" s="143"/>
    </row>
    <row r="67" spans="4:5" s="136" customFormat="1" ht="15.75" customHeight="1">
      <c r="D67" s="143"/>
      <c r="E67" s="143"/>
    </row>
    <row r="68" spans="4:5" s="136" customFormat="1" ht="15.75" customHeight="1">
      <c r="D68" s="143"/>
      <c r="E68" s="143"/>
    </row>
    <row r="69" spans="4:5" s="136" customFormat="1" ht="15.75" customHeight="1">
      <c r="D69" s="143"/>
      <c r="E69" s="143"/>
    </row>
    <row r="70" spans="4:5" s="136" customFormat="1" ht="15.75" customHeight="1">
      <c r="D70" s="143"/>
      <c r="E70" s="143"/>
    </row>
    <row r="71" spans="4:5" s="136" customFormat="1" ht="15.75" customHeight="1">
      <c r="D71" s="143"/>
      <c r="E71" s="143"/>
    </row>
    <row r="72" spans="4:5" s="136" customFormat="1" ht="15.75" customHeight="1">
      <c r="D72" s="143"/>
      <c r="E72" s="143"/>
    </row>
    <row r="73" spans="4:5" s="136" customFormat="1" ht="15.75" customHeight="1">
      <c r="D73" s="143"/>
      <c r="E73" s="143"/>
    </row>
    <row r="74" spans="4:5" s="136" customFormat="1" ht="15.75" customHeight="1">
      <c r="D74" s="143"/>
      <c r="E74" s="143"/>
    </row>
    <row r="75" spans="4:5" s="136" customFormat="1" ht="15.75" customHeight="1">
      <c r="D75" s="143"/>
      <c r="E75" s="143"/>
    </row>
    <row r="76" spans="4:5" s="136" customFormat="1" ht="15.75" customHeight="1">
      <c r="D76" s="143"/>
      <c r="E76" s="143"/>
    </row>
    <row r="77" spans="4:5" s="136" customFormat="1" ht="15.75" customHeight="1">
      <c r="D77" s="143"/>
      <c r="E77" s="143"/>
    </row>
    <row r="78" spans="4:5" s="136" customFormat="1" ht="15.75" customHeight="1">
      <c r="D78" s="143"/>
      <c r="E78" s="143"/>
    </row>
    <row r="79" spans="4:5" s="136" customFormat="1" ht="15.75" customHeight="1">
      <c r="D79" s="143"/>
      <c r="E79" s="143"/>
    </row>
    <row r="80" spans="4:5" s="136" customFormat="1" ht="15.75" customHeight="1">
      <c r="D80" s="143"/>
      <c r="E80" s="143"/>
    </row>
    <row r="81" spans="4:5" s="136" customFormat="1" ht="15.75" customHeight="1">
      <c r="D81" s="143"/>
      <c r="E81" s="143"/>
    </row>
    <row r="82" spans="4:5" s="136" customFormat="1" ht="15.75" customHeight="1">
      <c r="D82" s="143"/>
      <c r="E82" s="143"/>
    </row>
    <row r="83" spans="4:5" s="136" customFormat="1" ht="15.75" customHeight="1">
      <c r="D83" s="143"/>
      <c r="E83" s="143"/>
    </row>
    <row r="84" spans="4:5" s="136" customFormat="1" ht="15.75" customHeight="1">
      <c r="D84" s="143"/>
      <c r="E84" s="143"/>
    </row>
    <row r="85" spans="4:5" s="136" customFormat="1" ht="15.75" customHeight="1">
      <c r="D85" s="143"/>
      <c r="E85" s="143"/>
    </row>
    <row r="86" spans="4:5" s="136" customFormat="1" ht="15.75" customHeight="1">
      <c r="D86" s="143"/>
      <c r="E86" s="143"/>
    </row>
    <row r="87" spans="4:5" s="136" customFormat="1" ht="15.75" customHeight="1">
      <c r="D87" s="143"/>
      <c r="E87" s="143"/>
    </row>
    <row r="88" spans="4:5" s="136" customFormat="1" ht="15.75" customHeight="1">
      <c r="D88" s="143"/>
      <c r="E88" s="143"/>
    </row>
    <row r="89" spans="4:5" s="136" customFormat="1" ht="15.75" customHeight="1">
      <c r="D89" s="143"/>
      <c r="E89" s="143"/>
    </row>
    <row r="90" spans="4:5" s="136" customFormat="1" ht="15.75" customHeight="1">
      <c r="D90" s="143"/>
      <c r="E90" s="143"/>
    </row>
    <row r="91" spans="4:5" s="136" customFormat="1" ht="15.75" customHeight="1">
      <c r="D91" s="143"/>
      <c r="E91" s="143"/>
    </row>
    <row r="92" spans="4:5" s="136" customFormat="1" ht="15.75" customHeight="1">
      <c r="D92" s="143"/>
      <c r="E92" s="143"/>
    </row>
    <row r="93" spans="4:5" s="136" customFormat="1" ht="15.75" customHeight="1">
      <c r="D93" s="143"/>
      <c r="E93" s="143"/>
    </row>
    <row r="94" spans="4:5" s="136" customFormat="1" ht="15.75" customHeight="1">
      <c r="D94" s="143"/>
      <c r="E94" s="143"/>
    </row>
    <row r="95" spans="4:5" s="136" customFormat="1" ht="15.75" customHeight="1">
      <c r="D95" s="143"/>
      <c r="E95" s="143"/>
    </row>
    <row r="96" spans="4:5" s="136" customFormat="1" ht="15.75" customHeight="1">
      <c r="D96" s="143"/>
      <c r="E96" s="143"/>
    </row>
    <row r="97" spans="4:5" s="136" customFormat="1" ht="15.75" customHeight="1">
      <c r="D97" s="143"/>
      <c r="E97" s="143"/>
    </row>
    <row r="98" spans="4:5" s="136" customFormat="1" ht="15.75" customHeight="1">
      <c r="D98" s="143"/>
      <c r="E98" s="143"/>
    </row>
    <row r="99" spans="4:5" s="136" customFormat="1" ht="15.75" customHeight="1">
      <c r="D99" s="143"/>
      <c r="E99" s="143"/>
    </row>
    <row r="100" spans="4:5" s="136" customFormat="1" ht="15.75" customHeight="1">
      <c r="D100" s="143"/>
      <c r="E100" s="143"/>
    </row>
    <row r="101" spans="4:5" s="136" customFormat="1" ht="15.75" customHeight="1">
      <c r="D101" s="143"/>
      <c r="E101" s="143"/>
    </row>
    <row r="102" spans="4:5" s="136" customFormat="1" ht="15.75" customHeight="1">
      <c r="D102" s="143"/>
      <c r="E102" s="143"/>
    </row>
    <row r="103" spans="4:5" s="136" customFormat="1" ht="15.75" customHeight="1">
      <c r="D103" s="143"/>
      <c r="E103" s="143"/>
    </row>
    <row r="104" spans="4:5" s="136" customFormat="1" ht="15.75" customHeight="1">
      <c r="D104" s="143"/>
      <c r="E104" s="143"/>
    </row>
    <row r="105" spans="4:5" s="136" customFormat="1" ht="15.75" customHeight="1">
      <c r="D105" s="143"/>
      <c r="E105" s="143"/>
    </row>
    <row r="106" spans="4:5" s="136" customFormat="1" ht="15.75" customHeight="1">
      <c r="D106" s="143"/>
      <c r="E106" s="143"/>
    </row>
    <row r="107" spans="4:5" s="136" customFormat="1" ht="15.75" customHeight="1">
      <c r="D107" s="143"/>
      <c r="E107" s="143"/>
    </row>
    <row r="108" spans="4:5" s="136" customFormat="1" ht="15.75" customHeight="1">
      <c r="D108" s="143"/>
      <c r="E108" s="143"/>
    </row>
    <row r="109" spans="4:5" s="136" customFormat="1" ht="15.75" customHeight="1">
      <c r="D109" s="143"/>
      <c r="E109" s="143"/>
    </row>
    <row r="110" spans="4:5" s="136" customFormat="1" ht="15.75" customHeight="1">
      <c r="D110" s="143"/>
      <c r="E110" s="143"/>
    </row>
    <row r="111" spans="4:5" s="136" customFormat="1" ht="15.75" customHeight="1">
      <c r="D111" s="143"/>
      <c r="E111" s="143"/>
    </row>
    <row r="112" spans="4:5" s="136" customFormat="1" ht="15.75" customHeight="1">
      <c r="D112" s="143"/>
      <c r="E112" s="143"/>
    </row>
    <row r="113" spans="4:5" s="136" customFormat="1" ht="15.75" customHeight="1">
      <c r="D113" s="143"/>
      <c r="E113" s="143"/>
    </row>
    <row r="114" spans="4:5" s="136" customFormat="1" ht="15.75" customHeight="1">
      <c r="D114" s="143"/>
      <c r="E114" s="143"/>
    </row>
    <row r="115" spans="4:5" s="136" customFormat="1" ht="15.75" customHeight="1">
      <c r="D115" s="143"/>
      <c r="E115" s="143"/>
    </row>
    <row r="116" spans="4:5" s="136" customFormat="1" ht="15.75" customHeight="1">
      <c r="D116" s="143"/>
      <c r="E116" s="143"/>
    </row>
    <row r="117" spans="4:5" s="136" customFormat="1" ht="15.75" customHeight="1">
      <c r="D117" s="143"/>
      <c r="E117" s="143"/>
    </row>
    <row r="118" spans="4:5" s="136" customFormat="1" ht="15.75" customHeight="1">
      <c r="D118" s="143"/>
      <c r="E118" s="143"/>
    </row>
    <row r="119" spans="4:5" s="136" customFormat="1" ht="15.75" customHeight="1">
      <c r="D119" s="143"/>
      <c r="E119" s="143"/>
    </row>
    <row r="120" spans="4:5" s="136" customFormat="1" ht="15.75" customHeight="1">
      <c r="D120" s="143"/>
      <c r="E120" s="143"/>
    </row>
    <row r="121" spans="4:5" s="136" customFormat="1" ht="15.75" customHeight="1">
      <c r="D121" s="143"/>
      <c r="E121" s="143"/>
    </row>
    <row r="122" spans="4:5" s="136" customFormat="1" ht="15.75" customHeight="1">
      <c r="D122" s="143"/>
      <c r="E122" s="143"/>
    </row>
    <row r="123" spans="4:5" s="136" customFormat="1" ht="15.75" customHeight="1">
      <c r="D123" s="143"/>
      <c r="E123" s="143"/>
    </row>
    <row r="124" spans="4:5" s="136" customFormat="1" ht="15.75" customHeight="1">
      <c r="D124" s="143"/>
      <c r="E124" s="143"/>
    </row>
    <row r="125" spans="4:5" s="136" customFormat="1" ht="15.75" customHeight="1">
      <c r="D125" s="143"/>
      <c r="E125" s="143"/>
    </row>
    <row r="126" spans="4:5" s="136" customFormat="1" ht="15.75" customHeight="1">
      <c r="D126" s="143"/>
      <c r="E126" s="143"/>
    </row>
    <row r="127" spans="4:5" s="136" customFormat="1" ht="15.75" customHeight="1">
      <c r="D127" s="143"/>
      <c r="E127" s="143"/>
    </row>
    <row r="128" spans="4:5" s="136" customFormat="1" ht="15.75" customHeight="1">
      <c r="D128" s="143"/>
      <c r="E128" s="143"/>
    </row>
    <row r="129" spans="4:5" s="136" customFormat="1" ht="15.75" customHeight="1">
      <c r="D129" s="143"/>
      <c r="E129" s="143"/>
    </row>
    <row r="130" spans="4:5" s="136" customFormat="1" ht="15.75" customHeight="1">
      <c r="D130" s="143"/>
      <c r="E130" s="143"/>
    </row>
    <row r="131" spans="4:5" s="136" customFormat="1" ht="15.75" customHeight="1">
      <c r="D131" s="143"/>
      <c r="E131" s="143"/>
    </row>
    <row r="132" spans="4:5" s="136" customFormat="1" ht="15.75" customHeight="1">
      <c r="D132" s="143"/>
      <c r="E132" s="143"/>
    </row>
    <row r="133" spans="4:5" s="136" customFormat="1" ht="15.75" customHeight="1">
      <c r="D133" s="143"/>
      <c r="E133" s="143"/>
    </row>
    <row r="134" spans="4:5" s="136" customFormat="1" ht="15.75" customHeight="1">
      <c r="D134" s="143"/>
      <c r="E134" s="143"/>
    </row>
    <row r="135" spans="4:5" s="136" customFormat="1" ht="15.75" customHeight="1">
      <c r="D135" s="143"/>
      <c r="E135" s="143"/>
    </row>
    <row r="136" spans="4:5" s="136" customFormat="1" ht="15.75" customHeight="1">
      <c r="D136" s="143"/>
      <c r="E136" s="143"/>
    </row>
    <row r="137" spans="4:5" s="136" customFormat="1" ht="15.75" customHeight="1">
      <c r="D137" s="143"/>
      <c r="E137" s="143"/>
    </row>
    <row r="138" spans="4:5" s="136" customFormat="1" ht="15.75" customHeight="1">
      <c r="D138" s="143"/>
      <c r="E138" s="143"/>
    </row>
    <row r="139" spans="4:5" s="136" customFormat="1" ht="15.75" customHeight="1">
      <c r="D139" s="143"/>
      <c r="E139" s="143"/>
    </row>
    <row r="140" spans="4:5" s="136" customFormat="1" ht="15.75" customHeight="1">
      <c r="D140" s="143"/>
      <c r="E140" s="143"/>
    </row>
    <row r="141" spans="4:5" s="136" customFormat="1" ht="15.75" customHeight="1">
      <c r="D141" s="143"/>
      <c r="E141" s="143"/>
    </row>
    <row r="142" spans="4:5" s="136" customFormat="1" ht="15.75" customHeight="1">
      <c r="D142" s="143"/>
      <c r="E142" s="143"/>
    </row>
    <row r="143" spans="4:5" s="136" customFormat="1" ht="15.75" customHeight="1">
      <c r="D143" s="143"/>
      <c r="E143" s="143"/>
    </row>
    <row r="144" spans="4:5" s="136" customFormat="1" ht="15.75" customHeight="1">
      <c r="D144" s="143"/>
      <c r="E144" s="143"/>
    </row>
    <row r="145" spans="4:5" s="136" customFormat="1" ht="15.75" customHeight="1">
      <c r="D145" s="143"/>
      <c r="E145" s="143"/>
    </row>
    <row r="146" spans="4:5" s="136" customFormat="1" ht="15.75" customHeight="1">
      <c r="D146" s="143"/>
      <c r="E146" s="143"/>
    </row>
    <row r="147" spans="4:5" s="136" customFormat="1" ht="15.75" customHeight="1">
      <c r="D147" s="143"/>
      <c r="E147" s="143"/>
    </row>
    <row r="148" spans="4:5" s="136" customFormat="1" ht="15.75" customHeight="1">
      <c r="D148" s="143"/>
      <c r="E148" s="143"/>
    </row>
    <row r="149" spans="4:5" s="136" customFormat="1" ht="15.75" customHeight="1">
      <c r="D149" s="143"/>
      <c r="E149" s="143"/>
    </row>
    <row r="150" spans="4:5" s="136" customFormat="1" ht="15.75" customHeight="1">
      <c r="D150" s="143"/>
      <c r="E150" s="143"/>
    </row>
    <row r="151" spans="4:5" s="136" customFormat="1" ht="15.75" customHeight="1">
      <c r="D151" s="143"/>
      <c r="E151" s="143"/>
    </row>
    <row r="152" spans="4:5" s="136" customFormat="1" ht="15.75" customHeight="1">
      <c r="D152" s="143"/>
      <c r="E152" s="143"/>
    </row>
    <row r="153" spans="4:5" s="136" customFormat="1" ht="15.75" customHeight="1">
      <c r="D153" s="143"/>
      <c r="E153" s="143"/>
    </row>
    <row r="154" spans="4:5" s="136" customFormat="1" ht="15.75" customHeight="1">
      <c r="D154" s="143"/>
      <c r="E154" s="143"/>
    </row>
    <row r="155" spans="4:5" s="136" customFormat="1" ht="15.75" customHeight="1">
      <c r="D155" s="143"/>
      <c r="E155" s="143"/>
    </row>
    <row r="156" spans="4:5" s="136" customFormat="1" ht="15.75" customHeight="1">
      <c r="D156" s="143"/>
      <c r="E156" s="143"/>
    </row>
    <row r="157" spans="4:5" s="136" customFormat="1" ht="15.75" customHeight="1">
      <c r="D157" s="143"/>
      <c r="E157" s="143"/>
    </row>
    <row r="158" spans="4:5" s="136" customFormat="1" ht="15.75" customHeight="1">
      <c r="D158" s="143"/>
      <c r="E158" s="143"/>
    </row>
    <row r="159" spans="4:5" s="136" customFormat="1" ht="15.75" customHeight="1">
      <c r="D159" s="143"/>
      <c r="E159" s="143"/>
    </row>
    <row r="160" spans="4:5" s="136" customFormat="1" ht="15.75" customHeight="1">
      <c r="D160" s="143"/>
      <c r="E160" s="143"/>
    </row>
    <row r="161" spans="4:29" s="136" customFormat="1" ht="15.75" customHeight="1">
      <c r="D161" s="143"/>
      <c r="E161" s="143"/>
    </row>
    <row r="162" spans="4:29" s="136" customFormat="1" ht="15.75" customHeight="1">
      <c r="D162" s="143"/>
      <c r="E162" s="143"/>
    </row>
    <row r="163" spans="4:29" s="136" customFormat="1" ht="15.75" customHeight="1">
      <c r="D163" s="143"/>
      <c r="E163" s="143"/>
      <c r="AC163" s="136" t="s">
        <v>47</v>
      </c>
    </row>
    <row r="164" spans="4:29" s="136" customFormat="1" ht="15.75" customHeight="1">
      <c r="D164" s="143"/>
      <c r="E164" s="143"/>
    </row>
    <row r="165" spans="4:29" s="136" customFormat="1" ht="15.75" customHeight="1">
      <c r="D165" s="143"/>
      <c r="E165" s="143"/>
    </row>
    <row r="166" spans="4:29" s="136" customFormat="1" ht="15.75" customHeight="1">
      <c r="D166" s="143"/>
      <c r="E166" s="143"/>
    </row>
    <row r="167" spans="4:29" s="136" customFormat="1" ht="15.75" customHeight="1">
      <c r="D167" s="143"/>
      <c r="E167" s="143"/>
    </row>
    <row r="168" spans="4:29" s="136" customFormat="1" ht="15.75" customHeight="1">
      <c r="D168" s="143"/>
      <c r="E168" s="143"/>
    </row>
    <row r="169" spans="4:29" s="136" customFormat="1" ht="15.75" customHeight="1">
      <c r="D169" s="143"/>
      <c r="E169" s="143"/>
    </row>
    <row r="170" spans="4:29" s="136" customFormat="1" ht="15.75" customHeight="1">
      <c r="D170" s="143"/>
      <c r="E170" s="143"/>
    </row>
    <row r="171" spans="4:29" s="136" customFormat="1" ht="15.75" customHeight="1">
      <c r="D171" s="143"/>
      <c r="E171" s="143"/>
    </row>
    <row r="172" spans="4:29" s="136" customFormat="1" ht="15.75" customHeight="1">
      <c r="D172" s="143"/>
      <c r="E172" s="143"/>
    </row>
    <row r="173" spans="4:29" s="136" customFormat="1" ht="15.75" customHeight="1">
      <c r="D173" s="143"/>
      <c r="E173" s="143"/>
    </row>
    <row r="174" spans="4:29" s="136" customFormat="1" ht="15.75" customHeight="1">
      <c r="D174" s="143"/>
      <c r="E174" s="143"/>
    </row>
    <row r="175" spans="4:29" s="136" customFormat="1" ht="15.75" customHeight="1">
      <c r="D175" s="143"/>
      <c r="E175" s="143"/>
    </row>
    <row r="176" spans="4:29" s="136" customFormat="1" ht="15.75" customHeight="1">
      <c r="D176" s="143"/>
      <c r="E176" s="143"/>
    </row>
    <row r="177" spans="4:5" s="136" customFormat="1" ht="15.75" customHeight="1">
      <c r="D177" s="143"/>
      <c r="E177" s="143"/>
    </row>
    <row r="178" spans="4:5" s="136" customFormat="1" ht="15.75" customHeight="1">
      <c r="D178" s="143"/>
      <c r="E178" s="143"/>
    </row>
    <row r="179" spans="4:5" s="136" customFormat="1" ht="15.75" customHeight="1">
      <c r="D179" s="143"/>
      <c r="E179" s="143"/>
    </row>
    <row r="180" spans="4:5" s="136" customFormat="1" ht="15.75" customHeight="1">
      <c r="D180" s="143"/>
      <c r="E180" s="143"/>
    </row>
    <row r="181" spans="4:5" s="136" customFormat="1" ht="15.75" customHeight="1">
      <c r="D181" s="143"/>
      <c r="E181" s="143"/>
    </row>
    <row r="182" spans="4:5" s="136" customFormat="1" ht="15.75" customHeight="1">
      <c r="D182" s="143"/>
      <c r="E182" s="143"/>
    </row>
    <row r="183" spans="4:5" s="136" customFormat="1" ht="15.75" customHeight="1">
      <c r="D183" s="143"/>
      <c r="E183" s="143"/>
    </row>
    <row r="184" spans="4:5" s="136" customFormat="1" ht="15.75" customHeight="1">
      <c r="D184" s="143"/>
      <c r="E184" s="143"/>
    </row>
    <row r="185" spans="4:5" s="136" customFormat="1" ht="15.75" customHeight="1">
      <c r="D185" s="143"/>
      <c r="E185" s="143"/>
    </row>
    <row r="186" spans="4:5" s="136" customFormat="1" ht="15.75" customHeight="1">
      <c r="D186" s="143"/>
      <c r="E186" s="143"/>
    </row>
    <row r="187" spans="4:5" s="136" customFormat="1" ht="15.75" customHeight="1">
      <c r="D187" s="143"/>
      <c r="E187" s="143"/>
    </row>
    <row r="188" spans="4:5" s="136" customFormat="1" ht="15.75" customHeight="1">
      <c r="D188" s="143"/>
      <c r="E188" s="143"/>
    </row>
    <row r="189" spans="4:5" s="136" customFormat="1" ht="15.75" customHeight="1">
      <c r="D189" s="143"/>
      <c r="E189" s="143"/>
    </row>
    <row r="190" spans="4:5" s="136" customFormat="1" ht="15.75" customHeight="1">
      <c r="D190" s="143"/>
      <c r="E190" s="143"/>
    </row>
    <row r="191" spans="4:5" s="136" customFormat="1" ht="15.75" customHeight="1">
      <c r="D191" s="143"/>
      <c r="E191" s="143"/>
    </row>
    <row r="192" spans="4:5" s="136" customFormat="1" ht="15.75" customHeight="1">
      <c r="D192" s="143"/>
      <c r="E192" s="143"/>
    </row>
    <row r="193" spans="4:5" s="136" customFormat="1" ht="15.75" customHeight="1">
      <c r="D193" s="143"/>
      <c r="E193" s="143"/>
    </row>
    <row r="194" spans="4:5" s="136" customFormat="1" ht="15.75" customHeight="1">
      <c r="D194" s="143"/>
      <c r="E194" s="143"/>
    </row>
    <row r="195" spans="4:5" s="136" customFormat="1" ht="15.75" customHeight="1">
      <c r="D195" s="143"/>
      <c r="E195" s="143"/>
    </row>
    <row r="196" spans="4:5" s="136" customFormat="1" ht="15.75" customHeight="1">
      <c r="D196" s="143"/>
      <c r="E196" s="143"/>
    </row>
    <row r="197" spans="4:5" s="136" customFormat="1" ht="15.75" customHeight="1">
      <c r="D197" s="143"/>
      <c r="E197" s="143"/>
    </row>
    <row r="198" spans="4:5" s="136" customFormat="1" ht="15.75" customHeight="1">
      <c r="D198" s="143"/>
      <c r="E198" s="143"/>
    </row>
    <row r="199" spans="4:5" s="136" customFormat="1" ht="15.75" customHeight="1">
      <c r="D199" s="143"/>
      <c r="E199" s="143"/>
    </row>
    <row r="200" spans="4:5" s="136" customFormat="1" ht="15.75" customHeight="1">
      <c r="D200" s="143"/>
      <c r="E200" s="143"/>
    </row>
    <row r="201" spans="4:5" s="136" customFormat="1" ht="15.75" customHeight="1">
      <c r="D201" s="143"/>
      <c r="E201" s="143"/>
    </row>
    <row r="202" spans="4:5" s="136" customFormat="1" ht="15.75" customHeight="1">
      <c r="D202" s="143"/>
      <c r="E202" s="143"/>
    </row>
    <row r="203" spans="4:5" s="136" customFormat="1" ht="15.75" customHeight="1">
      <c r="D203" s="143"/>
      <c r="E203" s="143"/>
    </row>
    <row r="204" spans="4:5" s="136" customFormat="1" ht="15.75" customHeight="1">
      <c r="D204" s="143"/>
      <c r="E204" s="143"/>
    </row>
    <row r="205" spans="4:5" s="136" customFormat="1" ht="15.75" customHeight="1">
      <c r="D205" s="143"/>
      <c r="E205" s="143"/>
    </row>
    <row r="206" spans="4:5" s="136" customFormat="1" ht="15.75" customHeight="1">
      <c r="D206" s="143"/>
      <c r="E206" s="143"/>
    </row>
    <row r="207" spans="4:5" s="136" customFormat="1" ht="15.75" customHeight="1">
      <c r="D207" s="143"/>
      <c r="E207" s="143"/>
    </row>
    <row r="208" spans="4:5" s="136" customFormat="1" ht="15.75" customHeight="1">
      <c r="D208" s="143"/>
      <c r="E208" s="143"/>
    </row>
    <row r="209" spans="4:5" s="136" customFormat="1" ht="15.75" customHeight="1">
      <c r="D209" s="143"/>
      <c r="E209" s="143"/>
    </row>
    <row r="210" spans="4:5" s="136" customFormat="1" ht="15.75" customHeight="1">
      <c r="D210" s="143"/>
      <c r="E210" s="143"/>
    </row>
    <row r="211" spans="4:5" s="136" customFormat="1" ht="15.75" customHeight="1">
      <c r="D211" s="143"/>
      <c r="E211" s="143"/>
    </row>
    <row r="212" spans="4:5" s="136" customFormat="1" ht="15.75" customHeight="1">
      <c r="D212" s="143"/>
      <c r="E212" s="143"/>
    </row>
    <row r="213" spans="4:5" s="136" customFormat="1" ht="15.75" customHeight="1">
      <c r="D213" s="143"/>
      <c r="E213" s="143"/>
    </row>
    <row r="214" spans="4:5" s="136" customFormat="1" ht="15.75" customHeight="1">
      <c r="D214" s="143"/>
      <c r="E214" s="143"/>
    </row>
    <row r="215" spans="4:5" s="136" customFormat="1" ht="15.75" customHeight="1">
      <c r="D215" s="143"/>
      <c r="E215" s="143"/>
    </row>
    <row r="216" spans="4:5" s="136" customFormat="1" ht="15.75" customHeight="1">
      <c r="D216" s="143"/>
      <c r="E216" s="143"/>
    </row>
    <row r="217" spans="4:5" s="136" customFormat="1" ht="15.75" customHeight="1">
      <c r="D217" s="143"/>
      <c r="E217" s="143"/>
    </row>
    <row r="218" spans="4:5" s="136" customFormat="1" ht="15.75" customHeight="1">
      <c r="D218" s="143"/>
      <c r="E218" s="143"/>
    </row>
    <row r="219" spans="4:5" s="136" customFormat="1" ht="15.75" customHeight="1">
      <c r="D219" s="143"/>
      <c r="E219" s="143"/>
    </row>
    <row r="220" spans="4:5" s="136" customFormat="1" ht="15.75" customHeight="1">
      <c r="D220" s="143"/>
      <c r="E220" s="143"/>
    </row>
    <row r="221" spans="4:5" s="136" customFormat="1" ht="15.75" customHeight="1">
      <c r="D221" s="143"/>
      <c r="E221" s="143"/>
    </row>
    <row r="222" spans="4:5" s="136" customFormat="1" ht="15.75" customHeight="1">
      <c r="D222" s="143"/>
      <c r="E222" s="143"/>
    </row>
    <row r="223" spans="4:5" s="136" customFormat="1" ht="15.75" customHeight="1">
      <c r="D223" s="143"/>
      <c r="E223" s="143"/>
    </row>
    <row r="224" spans="4:5" s="136" customFormat="1" ht="15.75" customHeight="1">
      <c r="D224" s="143"/>
      <c r="E224" s="143"/>
    </row>
    <row r="225" spans="1:14" s="136" customFormat="1" ht="15.75" customHeight="1">
      <c r="D225" s="143"/>
      <c r="E225" s="143"/>
    </row>
    <row r="226" spans="1:14" s="136" customFormat="1" ht="15.75" customHeight="1">
      <c r="D226" s="143"/>
      <c r="E226" s="143"/>
    </row>
    <row r="227" spans="1:14" s="136" customFormat="1" ht="15.75" customHeight="1">
      <c r="D227" s="143"/>
      <c r="E227" s="143"/>
    </row>
    <row r="228" spans="1:14" s="136" customFormat="1" ht="15.75" customHeight="1">
      <c r="A228" s="96"/>
      <c r="B228" s="13"/>
      <c r="C228" s="13"/>
      <c r="D228" s="15"/>
      <c r="E228" s="15"/>
      <c r="F228" s="13"/>
      <c r="G228" s="13"/>
      <c r="H228" s="13"/>
      <c r="I228" s="13"/>
      <c r="J228" s="13"/>
      <c r="K228" s="13"/>
      <c r="L228" s="13"/>
      <c r="M228" s="96"/>
      <c r="N228" s="13"/>
    </row>
    <row r="229" spans="1:14" s="136" customFormat="1" ht="15.75" customHeight="1">
      <c r="A229" s="96"/>
      <c r="B229" s="13"/>
      <c r="C229" s="13"/>
      <c r="D229" s="15"/>
      <c r="E229" s="15"/>
      <c r="F229" s="13"/>
      <c r="G229" s="13"/>
      <c r="H229" s="13"/>
      <c r="I229" s="13"/>
      <c r="J229" s="13"/>
      <c r="K229" s="13"/>
      <c r="L229" s="13"/>
      <c r="M229" s="96"/>
      <c r="N229" s="13"/>
    </row>
    <row r="230" spans="1:14" s="136" customFormat="1" ht="15.75" customHeight="1">
      <c r="A230" s="96"/>
      <c r="B230" s="13"/>
      <c r="C230" s="13"/>
      <c r="D230" s="15"/>
      <c r="E230" s="15"/>
      <c r="F230" s="13"/>
      <c r="G230" s="13"/>
      <c r="H230" s="13"/>
      <c r="I230" s="13"/>
      <c r="J230" s="13"/>
      <c r="K230" s="13"/>
      <c r="L230" s="13"/>
      <c r="M230" s="96"/>
      <c r="N230" s="13"/>
    </row>
  </sheetData>
  <sheetProtection algorithmName="SHA-512" hashValue="P0imksJIvpzDRwWQ2RQELMPeDw1nd69yH2VNEdotF90XDsi9115MLjJMkimASyhu13/ljkt4KtIefl8+aHEA9A==" saltValue="9OUcOjMeqiNu5kl4Gw+Ebg==" spinCount="100000" sheet="1" objects="1" scenarios="1"/>
  <mergeCells count="24">
    <mergeCell ref="M43:M44"/>
    <mergeCell ref="N43:N44"/>
    <mergeCell ref="B43:E44"/>
    <mergeCell ref="F43:L43"/>
    <mergeCell ref="F44:L44"/>
    <mergeCell ref="M8:M9"/>
    <mergeCell ref="N8:N9"/>
    <mergeCell ref="B4:N4"/>
    <mergeCell ref="E8:E9"/>
    <mergeCell ref="B2:H2"/>
    <mergeCell ref="G8:J8"/>
    <mergeCell ref="K8:K9"/>
    <mergeCell ref="L8:L9"/>
    <mergeCell ref="F8:F9"/>
    <mergeCell ref="B10:C12"/>
    <mergeCell ref="B13:C15"/>
    <mergeCell ref="B37:C39"/>
    <mergeCell ref="B16:C18"/>
    <mergeCell ref="B19:C21"/>
    <mergeCell ref="B22:C24"/>
    <mergeCell ref="B25:C27"/>
    <mergeCell ref="B28:C30"/>
    <mergeCell ref="B31:C33"/>
    <mergeCell ref="B34:C36"/>
  </mergeCells>
  <phoneticPr fontId="3" type="noConversion"/>
  <pageMargins left="0.98425196850393704" right="0.74803149606299213" top="0.98425196850393704" bottom="0" header="0.51181102362204722" footer="0"/>
  <pageSetup scale="89" orientation="portrait" horizontalDpi="1200" verticalDpi="1200" r:id="rId1"/>
  <headerFooter alignWithMargins="0">
    <oddHeader>&amp;C&amp;11INSTITUTO SUPERIOR TÉCNICO — BALANÇO SOCIAL DE 2018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9DE0"/>
    <pageSetUpPr fitToPage="1"/>
  </sheetPr>
  <dimension ref="A1:EA224"/>
  <sheetViews>
    <sheetView showGridLines="0" showRowColHeaders="0" zoomScale="98" zoomScaleNormal="98" zoomScaleSheetLayoutView="100" workbookViewId="0">
      <selection activeCell="F48" sqref="F48:F49"/>
    </sheetView>
  </sheetViews>
  <sheetFormatPr defaultColWidth="9.109375" defaultRowHeight="15.75" customHeight="1"/>
  <cols>
    <col min="1" max="1" width="3.33203125" style="91" customWidth="1"/>
    <col min="2" max="2" width="6.33203125" style="6" customWidth="1"/>
    <col min="3" max="3" width="17.44140625" style="6" customWidth="1"/>
    <col min="4" max="4" width="2.44140625" style="7" customWidth="1"/>
    <col min="5" max="6" width="7.33203125" style="7" customWidth="1"/>
    <col min="7" max="11" width="7.33203125" style="6" customWidth="1"/>
    <col min="12" max="13" width="7.33203125" style="27" customWidth="1"/>
    <col min="14" max="15" width="7.33203125" style="6" customWidth="1"/>
    <col min="16" max="131" width="9.109375" style="27"/>
    <col min="132" max="16384" width="9.109375" style="6"/>
  </cols>
  <sheetData>
    <row r="1" spans="1:131" ht="15.75" customHeight="1">
      <c r="A1" s="27"/>
      <c r="B1" s="27"/>
      <c r="C1" s="27"/>
      <c r="D1" s="50"/>
      <c r="E1" s="50"/>
      <c r="F1" s="50"/>
      <c r="G1" s="27"/>
      <c r="H1" s="27"/>
      <c r="I1" s="27"/>
      <c r="J1" s="27"/>
      <c r="K1" s="27"/>
      <c r="L1" s="100"/>
      <c r="M1" s="100"/>
      <c r="N1" s="27"/>
      <c r="O1" s="27"/>
      <c r="DY1" s="6"/>
      <c r="DZ1" s="6"/>
      <c r="EA1" s="6"/>
    </row>
    <row r="2" spans="1:131" ht="15.75" customHeight="1">
      <c r="A2" s="27"/>
      <c r="B2" s="102" t="s">
        <v>347</v>
      </c>
      <c r="C2" s="9"/>
      <c r="D2" s="50"/>
      <c r="E2" s="50"/>
      <c r="F2" s="6"/>
      <c r="G2" s="27"/>
      <c r="H2" s="27"/>
      <c r="I2" s="27"/>
      <c r="J2" s="27"/>
      <c r="K2" s="37"/>
      <c r="L2" s="104"/>
      <c r="M2" s="104"/>
      <c r="N2" s="27"/>
      <c r="O2" s="27"/>
      <c r="DY2" s="6"/>
      <c r="DZ2" s="6"/>
      <c r="EA2" s="6"/>
    </row>
    <row r="3" spans="1:131" ht="15.75" customHeight="1">
      <c r="A3" s="27"/>
      <c r="B3" s="27"/>
      <c r="C3" s="27"/>
      <c r="D3" s="50"/>
      <c r="E3" s="50"/>
      <c r="F3" s="50"/>
      <c r="G3" s="27"/>
      <c r="H3" s="27"/>
      <c r="I3" s="27"/>
      <c r="J3" s="27"/>
      <c r="K3" s="27"/>
      <c r="N3" s="27"/>
      <c r="O3" s="27"/>
      <c r="DY3" s="6"/>
      <c r="DZ3" s="6"/>
      <c r="EA3" s="6"/>
    </row>
    <row r="4" spans="1:131" ht="34.5" customHeight="1">
      <c r="B4" s="563" t="s">
        <v>433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314"/>
      <c r="DY4" s="6"/>
      <c r="DZ4" s="6"/>
      <c r="EA4" s="6"/>
    </row>
    <row r="5" spans="1:131" ht="27" customHeight="1">
      <c r="A5" s="27"/>
      <c r="B5" s="311"/>
      <c r="C5" s="311"/>
      <c r="D5" s="311"/>
      <c r="E5" s="311"/>
      <c r="F5" s="311"/>
      <c r="G5" s="311"/>
      <c r="H5" s="311"/>
      <c r="I5" s="311"/>
      <c r="J5" s="311"/>
      <c r="K5" s="311"/>
      <c r="N5" s="27"/>
      <c r="O5" s="27"/>
      <c r="DY5" s="6"/>
      <c r="DZ5" s="6"/>
      <c r="EA5" s="6"/>
    </row>
    <row r="6" spans="1:131" ht="15.75" customHeight="1">
      <c r="A6" s="27"/>
      <c r="B6" s="27"/>
      <c r="C6" s="27"/>
      <c r="D6" s="50"/>
      <c r="E6" s="523" t="s">
        <v>155</v>
      </c>
      <c r="F6" s="523" t="s">
        <v>156</v>
      </c>
      <c r="G6" s="537" t="s">
        <v>159</v>
      </c>
      <c r="H6" s="538"/>
      <c r="I6" s="538"/>
      <c r="J6" s="539"/>
      <c r="K6" s="523" t="s">
        <v>29</v>
      </c>
      <c r="L6" s="523" t="s">
        <v>28</v>
      </c>
      <c r="M6" s="523" t="s">
        <v>66</v>
      </c>
      <c r="N6" s="536" t="s">
        <v>422</v>
      </c>
      <c r="O6" s="518" t="s">
        <v>30</v>
      </c>
      <c r="DY6" s="6"/>
      <c r="DZ6" s="6"/>
      <c r="EA6" s="6"/>
    </row>
    <row r="7" spans="1:131" ht="113.1" customHeight="1">
      <c r="A7" s="27"/>
      <c r="B7" s="158"/>
      <c r="C7" s="133"/>
      <c r="D7" s="134"/>
      <c r="E7" s="524"/>
      <c r="F7" s="524"/>
      <c r="G7" s="112" t="s">
        <v>79</v>
      </c>
      <c r="H7" s="112" t="s">
        <v>157</v>
      </c>
      <c r="I7" s="113" t="s">
        <v>158</v>
      </c>
      <c r="J7" s="263" t="s">
        <v>7</v>
      </c>
      <c r="K7" s="524"/>
      <c r="L7" s="524"/>
      <c r="M7" s="524"/>
      <c r="N7" s="524"/>
      <c r="O7" s="519"/>
      <c r="P7" s="110"/>
      <c r="Q7" s="110"/>
      <c r="R7" s="110"/>
      <c r="S7" s="110"/>
      <c r="T7" s="110"/>
      <c r="U7" s="110"/>
      <c r="V7" s="110"/>
      <c r="W7" s="110"/>
      <c r="DY7" s="6"/>
      <c r="DZ7" s="6"/>
      <c r="EA7" s="6"/>
    </row>
    <row r="8" spans="1:131" ht="15.75" customHeight="1">
      <c r="A8" s="27"/>
      <c r="B8" s="564" t="s">
        <v>62</v>
      </c>
      <c r="C8" s="565"/>
      <c r="D8" s="124" t="s">
        <v>31</v>
      </c>
      <c r="E8" s="193">
        <v>0</v>
      </c>
      <c r="F8" s="193">
        <v>0</v>
      </c>
      <c r="G8" s="116">
        <v>0</v>
      </c>
      <c r="H8" s="116">
        <v>0</v>
      </c>
      <c r="I8" s="116">
        <v>0</v>
      </c>
      <c r="J8" s="193">
        <f t="shared" ref="J8:J36" si="0">G8+H8+I8</f>
        <v>0</v>
      </c>
      <c r="K8" s="193">
        <v>0</v>
      </c>
      <c r="L8" s="193">
        <v>0</v>
      </c>
      <c r="M8" s="193">
        <v>0</v>
      </c>
      <c r="N8" s="193">
        <v>0</v>
      </c>
      <c r="O8" s="118">
        <f>E8+F8+J8+K8+L8+N8+M8</f>
        <v>0</v>
      </c>
      <c r="DY8" s="6"/>
      <c r="DZ8" s="6"/>
      <c r="EA8" s="6"/>
    </row>
    <row r="9" spans="1:131" ht="15.75" customHeight="1">
      <c r="A9" s="27"/>
      <c r="B9" s="566"/>
      <c r="C9" s="567"/>
      <c r="D9" s="153" t="s">
        <v>244</v>
      </c>
      <c r="E9" s="194">
        <v>0</v>
      </c>
      <c r="F9" s="194">
        <v>0</v>
      </c>
      <c r="G9" s="120">
        <v>0</v>
      </c>
      <c r="H9" s="120">
        <v>0</v>
      </c>
      <c r="I9" s="120">
        <v>1</v>
      </c>
      <c r="J9" s="194">
        <f t="shared" si="0"/>
        <v>1</v>
      </c>
      <c r="K9" s="194">
        <v>0</v>
      </c>
      <c r="L9" s="194">
        <v>0</v>
      </c>
      <c r="M9" s="194">
        <v>0</v>
      </c>
      <c r="N9" s="194">
        <v>0</v>
      </c>
      <c r="O9" s="122">
        <f>E9+F9+J9+K9+L9+N9+M9</f>
        <v>1</v>
      </c>
      <c r="DY9" s="6"/>
      <c r="DZ9" s="6"/>
      <c r="EA9" s="6"/>
    </row>
    <row r="10" spans="1:131" ht="15.75" customHeight="1">
      <c r="A10" s="27"/>
      <c r="B10" s="568"/>
      <c r="C10" s="569"/>
      <c r="D10" s="370" t="s">
        <v>32</v>
      </c>
      <c r="E10" s="357">
        <f>SUM(E8:E9)</f>
        <v>0</v>
      </c>
      <c r="F10" s="357">
        <f t="shared" ref="F10:M10" si="1">SUM(F8:F9)</f>
        <v>0</v>
      </c>
      <c r="G10" s="363">
        <f t="shared" si="1"/>
        <v>0</v>
      </c>
      <c r="H10" s="363">
        <f t="shared" si="1"/>
        <v>0</v>
      </c>
      <c r="I10" s="363">
        <f>SUM(I8:I9)</f>
        <v>1</v>
      </c>
      <c r="J10" s="357">
        <f>G10+H10+I10</f>
        <v>1</v>
      </c>
      <c r="K10" s="357">
        <f t="shared" si="1"/>
        <v>0</v>
      </c>
      <c r="L10" s="357">
        <f t="shared" si="1"/>
        <v>0</v>
      </c>
      <c r="M10" s="361">
        <f t="shared" si="1"/>
        <v>0</v>
      </c>
      <c r="N10" s="361">
        <f>SUM(N8:N9)</f>
        <v>0</v>
      </c>
      <c r="O10" s="372">
        <f>O8+O9</f>
        <v>1</v>
      </c>
      <c r="DY10" s="6"/>
      <c r="DZ10" s="6"/>
      <c r="EA10" s="6"/>
    </row>
    <row r="11" spans="1:131" ht="15.75" customHeight="1">
      <c r="A11" s="27"/>
      <c r="B11" s="564" t="s">
        <v>18</v>
      </c>
      <c r="C11" s="565"/>
      <c r="D11" s="153" t="s">
        <v>31</v>
      </c>
      <c r="E11" s="193">
        <v>0</v>
      </c>
      <c r="F11" s="193">
        <v>0</v>
      </c>
      <c r="G11" s="116">
        <v>0</v>
      </c>
      <c r="H11" s="116">
        <v>0</v>
      </c>
      <c r="I11" s="235">
        <v>8</v>
      </c>
      <c r="J11" s="193">
        <f t="shared" si="0"/>
        <v>8</v>
      </c>
      <c r="K11" s="277">
        <v>0</v>
      </c>
      <c r="L11" s="277">
        <v>0</v>
      </c>
      <c r="M11" s="279">
        <v>0</v>
      </c>
      <c r="N11" s="279">
        <v>0</v>
      </c>
      <c r="O11" s="118">
        <f>E11+F11+J11+K11+L11+N11+M11</f>
        <v>8</v>
      </c>
      <c r="DY11" s="6"/>
      <c r="DZ11" s="6"/>
      <c r="EA11" s="6"/>
    </row>
    <row r="12" spans="1:131" s="4" customFormat="1" ht="15.75" customHeight="1">
      <c r="A12" s="110"/>
      <c r="B12" s="566"/>
      <c r="C12" s="567"/>
      <c r="D12" s="153" t="s">
        <v>244</v>
      </c>
      <c r="E12" s="194">
        <v>0</v>
      </c>
      <c r="F12" s="194">
        <v>0</v>
      </c>
      <c r="G12" s="120">
        <v>0</v>
      </c>
      <c r="H12" s="120">
        <v>4</v>
      </c>
      <c r="I12" s="236">
        <v>19</v>
      </c>
      <c r="J12" s="194">
        <f t="shared" si="0"/>
        <v>23</v>
      </c>
      <c r="K12" s="278">
        <v>0</v>
      </c>
      <c r="L12" s="278">
        <v>0</v>
      </c>
      <c r="M12" s="280">
        <v>0</v>
      </c>
      <c r="N12" s="280">
        <v>0</v>
      </c>
      <c r="O12" s="122">
        <f>E12+F12+J12+K12+L12+N12+M12</f>
        <v>23</v>
      </c>
      <c r="P12" s="27"/>
      <c r="Q12" s="27"/>
      <c r="R12" s="27"/>
      <c r="S12" s="27"/>
      <c r="T12" s="27"/>
      <c r="U12" s="27"/>
      <c r="V12" s="27"/>
      <c r="W12" s="27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</row>
    <row r="13" spans="1:131" ht="15.75" customHeight="1">
      <c r="A13" s="27"/>
      <c r="B13" s="568"/>
      <c r="C13" s="569"/>
      <c r="D13" s="370" t="s">
        <v>32</v>
      </c>
      <c r="E13" s="357">
        <f>SUM(E11:E12)</f>
        <v>0</v>
      </c>
      <c r="F13" s="357">
        <f>SUM(F11:F12)</f>
        <v>0</v>
      </c>
      <c r="G13" s="363">
        <f>SUM(G11:G12)</f>
        <v>0</v>
      </c>
      <c r="H13" s="363">
        <f>SUM(H11:H12)</f>
        <v>4</v>
      </c>
      <c r="I13" s="363">
        <f>SUM(I11:I12)</f>
        <v>27</v>
      </c>
      <c r="J13" s="357">
        <f>G13+H13+I13</f>
        <v>31</v>
      </c>
      <c r="K13" s="357">
        <f>SUM(K11:K12)</f>
        <v>0</v>
      </c>
      <c r="L13" s="357">
        <f>SUM(L11:L12)</f>
        <v>0</v>
      </c>
      <c r="M13" s="361">
        <f>SUM(M11:M12)</f>
        <v>0</v>
      </c>
      <c r="N13" s="361">
        <f>SUM(N11:N12)</f>
        <v>0</v>
      </c>
      <c r="O13" s="372">
        <f>O11+O12</f>
        <v>31</v>
      </c>
      <c r="DR13" s="6"/>
      <c r="DS13" s="6"/>
      <c r="DT13" s="6"/>
      <c r="DU13" s="6"/>
      <c r="DV13" s="6"/>
      <c r="DW13" s="6"/>
      <c r="DX13" s="6"/>
      <c r="DY13" s="6"/>
      <c r="DZ13" s="6"/>
      <c r="EA13" s="6"/>
    </row>
    <row r="14" spans="1:131" ht="15.75" customHeight="1">
      <c r="A14" s="27"/>
      <c r="B14" s="564" t="s">
        <v>19</v>
      </c>
      <c r="C14" s="565"/>
      <c r="D14" s="153" t="s">
        <v>31</v>
      </c>
      <c r="E14" s="193">
        <v>0</v>
      </c>
      <c r="F14" s="193">
        <v>0</v>
      </c>
      <c r="G14" s="116">
        <v>0</v>
      </c>
      <c r="H14" s="116">
        <v>1</v>
      </c>
      <c r="I14" s="235">
        <v>5</v>
      </c>
      <c r="J14" s="193">
        <f t="shared" si="0"/>
        <v>6</v>
      </c>
      <c r="K14" s="277">
        <v>0</v>
      </c>
      <c r="L14" s="277">
        <v>0</v>
      </c>
      <c r="M14" s="279">
        <v>0</v>
      </c>
      <c r="N14" s="279">
        <v>0</v>
      </c>
      <c r="O14" s="118">
        <f>E14+F14+J14+K14+L14+N14+M14</f>
        <v>6</v>
      </c>
      <c r="DR14" s="6"/>
      <c r="DS14" s="6"/>
      <c r="DT14" s="6"/>
      <c r="DU14" s="6"/>
      <c r="DV14" s="6"/>
      <c r="DW14" s="6"/>
      <c r="DX14" s="6"/>
      <c r="DY14" s="6"/>
      <c r="DZ14" s="6"/>
      <c r="EA14" s="6"/>
    </row>
    <row r="15" spans="1:131" ht="15.75" customHeight="1">
      <c r="A15" s="27"/>
      <c r="B15" s="566"/>
      <c r="C15" s="567"/>
      <c r="D15" s="153" t="s">
        <v>244</v>
      </c>
      <c r="E15" s="194">
        <v>0</v>
      </c>
      <c r="F15" s="194">
        <v>0</v>
      </c>
      <c r="G15" s="120">
        <v>0</v>
      </c>
      <c r="H15" s="120">
        <v>0</v>
      </c>
      <c r="I15" s="236">
        <v>7</v>
      </c>
      <c r="J15" s="194">
        <f t="shared" si="0"/>
        <v>7</v>
      </c>
      <c r="K15" s="278">
        <v>0</v>
      </c>
      <c r="L15" s="278">
        <v>0</v>
      </c>
      <c r="M15" s="280">
        <v>0</v>
      </c>
      <c r="N15" s="280">
        <v>0</v>
      </c>
      <c r="O15" s="122">
        <f>E15+F15+J15+K15+L15+N15+M15</f>
        <v>7</v>
      </c>
      <c r="DR15" s="6"/>
      <c r="DS15" s="6"/>
      <c r="DT15" s="6"/>
      <c r="DU15" s="6"/>
      <c r="DV15" s="6"/>
      <c r="DW15" s="6"/>
      <c r="DX15" s="6"/>
      <c r="DY15" s="6"/>
      <c r="DZ15" s="6"/>
      <c r="EA15" s="6"/>
    </row>
    <row r="16" spans="1:131" ht="15.75" customHeight="1">
      <c r="A16" s="27"/>
      <c r="B16" s="568"/>
      <c r="C16" s="569"/>
      <c r="D16" s="370" t="s">
        <v>32</v>
      </c>
      <c r="E16" s="357">
        <f>SUM(E14:E15)</f>
        <v>0</v>
      </c>
      <c r="F16" s="357">
        <f>SUM(F14:F15)</f>
        <v>0</v>
      </c>
      <c r="G16" s="363">
        <f>SUM(G14:G15)</f>
        <v>0</v>
      </c>
      <c r="H16" s="363">
        <f>SUM(H14:H15)</f>
        <v>1</v>
      </c>
      <c r="I16" s="363">
        <f>SUM(I14:I15)</f>
        <v>12</v>
      </c>
      <c r="J16" s="357">
        <f>G16+H16+I16</f>
        <v>13</v>
      </c>
      <c r="K16" s="357">
        <f>SUM(K14:K15)</f>
        <v>0</v>
      </c>
      <c r="L16" s="357">
        <f>SUM(L14:L15)</f>
        <v>0</v>
      </c>
      <c r="M16" s="361">
        <f>SUM(M14:M15)</f>
        <v>0</v>
      </c>
      <c r="N16" s="361">
        <f>SUM(N14:N15)</f>
        <v>0</v>
      </c>
      <c r="O16" s="372">
        <f>O14+O15</f>
        <v>13</v>
      </c>
      <c r="DU16" s="6"/>
      <c r="DV16" s="6"/>
      <c r="DW16" s="6"/>
      <c r="DX16" s="6"/>
      <c r="DY16" s="6"/>
      <c r="DZ16" s="6"/>
      <c r="EA16" s="6"/>
    </row>
    <row r="17" spans="1:131" ht="15.75" customHeight="1">
      <c r="A17" s="27"/>
      <c r="B17" s="564" t="s">
        <v>20</v>
      </c>
      <c r="C17" s="565"/>
      <c r="D17" s="124" t="s">
        <v>31</v>
      </c>
      <c r="E17" s="193">
        <v>0</v>
      </c>
      <c r="F17" s="193">
        <v>2</v>
      </c>
      <c r="G17" s="116">
        <v>0</v>
      </c>
      <c r="H17" s="116">
        <v>6</v>
      </c>
      <c r="I17" s="235">
        <v>11</v>
      </c>
      <c r="J17" s="269">
        <f t="shared" si="0"/>
        <v>17</v>
      </c>
      <c r="K17" s="277">
        <v>0</v>
      </c>
      <c r="L17" s="277">
        <v>0</v>
      </c>
      <c r="M17" s="279">
        <v>0</v>
      </c>
      <c r="N17" s="279">
        <v>0</v>
      </c>
      <c r="O17" s="118">
        <f>E17+F17+J17+K17+L17+N17+M17</f>
        <v>19</v>
      </c>
      <c r="DU17" s="6"/>
      <c r="DV17" s="6"/>
      <c r="DW17" s="6"/>
      <c r="DX17" s="6"/>
      <c r="DY17" s="6"/>
      <c r="DZ17" s="6"/>
      <c r="EA17" s="6"/>
    </row>
    <row r="18" spans="1:131" ht="15.75" customHeight="1">
      <c r="A18" s="27"/>
      <c r="B18" s="566"/>
      <c r="C18" s="567"/>
      <c r="D18" s="153" t="s">
        <v>244</v>
      </c>
      <c r="E18" s="194">
        <v>0</v>
      </c>
      <c r="F18" s="194">
        <v>4</v>
      </c>
      <c r="G18" s="120">
        <v>0</v>
      </c>
      <c r="H18" s="120">
        <v>20</v>
      </c>
      <c r="I18" s="236">
        <v>10</v>
      </c>
      <c r="J18" s="269">
        <f t="shared" si="0"/>
        <v>30</v>
      </c>
      <c r="K18" s="278">
        <v>0</v>
      </c>
      <c r="L18" s="278">
        <v>0</v>
      </c>
      <c r="M18" s="280">
        <v>1</v>
      </c>
      <c r="N18" s="280">
        <v>0</v>
      </c>
      <c r="O18" s="122">
        <f>E18+F18+J18+K18+L18+N18+M18</f>
        <v>35</v>
      </c>
      <c r="DU18" s="6"/>
      <c r="DV18" s="6"/>
      <c r="DW18" s="6"/>
      <c r="DX18" s="6"/>
      <c r="DY18" s="6"/>
      <c r="DZ18" s="6"/>
      <c r="EA18" s="6"/>
    </row>
    <row r="19" spans="1:131" ht="15.75" customHeight="1">
      <c r="A19" s="27"/>
      <c r="B19" s="568"/>
      <c r="C19" s="569"/>
      <c r="D19" s="370" t="s">
        <v>32</v>
      </c>
      <c r="E19" s="357">
        <f>SUM(E17:E18)</f>
        <v>0</v>
      </c>
      <c r="F19" s="357">
        <f>SUM(F17:F18)</f>
        <v>6</v>
      </c>
      <c r="G19" s="363">
        <f>SUM(G17:G18)</f>
        <v>0</v>
      </c>
      <c r="H19" s="363">
        <f>SUM(H17:H18)</f>
        <v>26</v>
      </c>
      <c r="I19" s="363">
        <f>SUM(I17:I18)</f>
        <v>21</v>
      </c>
      <c r="J19" s="357">
        <f>G19+H19+I19</f>
        <v>47</v>
      </c>
      <c r="K19" s="357">
        <f>SUM(K17:K18)</f>
        <v>0</v>
      </c>
      <c r="L19" s="357">
        <f>SUM(L17:L18)</f>
        <v>0</v>
      </c>
      <c r="M19" s="361">
        <f>SUM(M17:M18)</f>
        <v>1</v>
      </c>
      <c r="N19" s="361">
        <f>SUM(N17:N18)</f>
        <v>0</v>
      </c>
      <c r="O19" s="372">
        <f>O17+O18</f>
        <v>54</v>
      </c>
      <c r="DU19" s="6"/>
      <c r="DV19" s="6"/>
      <c r="DW19" s="6"/>
      <c r="DX19" s="6"/>
      <c r="DY19" s="6"/>
      <c r="DZ19" s="6"/>
      <c r="EA19" s="6"/>
    </row>
    <row r="20" spans="1:131" ht="15.75" customHeight="1">
      <c r="A20" s="27"/>
      <c r="B20" s="564" t="s">
        <v>21</v>
      </c>
      <c r="C20" s="565"/>
      <c r="D20" s="153" t="s">
        <v>31</v>
      </c>
      <c r="E20" s="193">
        <v>0</v>
      </c>
      <c r="F20" s="193">
        <v>2</v>
      </c>
      <c r="G20" s="116">
        <v>0</v>
      </c>
      <c r="H20" s="116">
        <v>5</v>
      </c>
      <c r="I20" s="235">
        <v>1</v>
      </c>
      <c r="J20" s="194">
        <f>G20+H20+I20</f>
        <v>6</v>
      </c>
      <c r="K20" s="277">
        <v>0</v>
      </c>
      <c r="L20" s="277">
        <v>0</v>
      </c>
      <c r="M20" s="279">
        <v>3</v>
      </c>
      <c r="N20" s="279">
        <v>0</v>
      </c>
      <c r="O20" s="118">
        <f>E20+F20+J20+K20+L20+N20+M20</f>
        <v>11</v>
      </c>
      <c r="DU20" s="6"/>
      <c r="DV20" s="6"/>
      <c r="DW20" s="6"/>
      <c r="DX20" s="6"/>
      <c r="DY20" s="6"/>
      <c r="DZ20" s="6"/>
      <c r="EA20" s="6"/>
    </row>
    <row r="21" spans="1:131" ht="15.75" customHeight="1">
      <c r="A21" s="27"/>
      <c r="B21" s="566"/>
      <c r="C21" s="567"/>
      <c r="D21" s="153" t="s">
        <v>244</v>
      </c>
      <c r="E21" s="194">
        <v>0</v>
      </c>
      <c r="F21" s="194">
        <v>1</v>
      </c>
      <c r="G21" s="120">
        <v>0</v>
      </c>
      <c r="H21" s="120">
        <v>21</v>
      </c>
      <c r="I21" s="236">
        <v>0</v>
      </c>
      <c r="J21" s="194">
        <f t="shared" si="0"/>
        <v>21</v>
      </c>
      <c r="K21" s="278">
        <v>0</v>
      </c>
      <c r="L21" s="278">
        <v>0</v>
      </c>
      <c r="M21" s="280">
        <v>1</v>
      </c>
      <c r="N21" s="280">
        <v>0</v>
      </c>
      <c r="O21" s="122">
        <f>E21+F21+J21+K21+L21+N21+M21</f>
        <v>23</v>
      </c>
      <c r="DU21" s="6"/>
      <c r="DV21" s="6"/>
      <c r="DW21" s="6"/>
      <c r="DX21" s="6"/>
      <c r="DY21" s="6"/>
      <c r="DZ21" s="6"/>
      <c r="EA21" s="6"/>
    </row>
    <row r="22" spans="1:131" ht="15.75" customHeight="1">
      <c r="A22" s="27"/>
      <c r="B22" s="568"/>
      <c r="C22" s="569"/>
      <c r="D22" s="370" t="s">
        <v>32</v>
      </c>
      <c r="E22" s="357">
        <f>SUM(E20:E21)</f>
        <v>0</v>
      </c>
      <c r="F22" s="357">
        <f>SUM(F20:F21)</f>
        <v>3</v>
      </c>
      <c r="G22" s="363">
        <f>SUM(G20:G21)</f>
        <v>0</v>
      </c>
      <c r="H22" s="363">
        <f>SUM(H20:H21)</f>
        <v>26</v>
      </c>
      <c r="I22" s="363">
        <f>SUM(I20:I21)</f>
        <v>1</v>
      </c>
      <c r="J22" s="357">
        <f>G22+H22+I22</f>
        <v>27</v>
      </c>
      <c r="K22" s="357">
        <f>SUM(K20:K21)</f>
        <v>0</v>
      </c>
      <c r="L22" s="357">
        <f>SUM(L20:L21)</f>
        <v>0</v>
      </c>
      <c r="M22" s="361">
        <f>SUM(M20:M21)</f>
        <v>4</v>
      </c>
      <c r="N22" s="361">
        <f>SUM(N20:N21)</f>
        <v>0</v>
      </c>
      <c r="O22" s="507">
        <f>O20+O21</f>
        <v>34</v>
      </c>
      <c r="DU22" s="6"/>
      <c r="DV22" s="6"/>
      <c r="DW22" s="6"/>
      <c r="DX22" s="6"/>
      <c r="DY22" s="6"/>
      <c r="DZ22" s="6"/>
      <c r="EA22" s="6"/>
    </row>
    <row r="23" spans="1:131" ht="15.75" customHeight="1">
      <c r="A23" s="27"/>
      <c r="B23" s="564" t="s">
        <v>363</v>
      </c>
      <c r="C23" s="565"/>
      <c r="D23" s="124" t="s">
        <v>31</v>
      </c>
      <c r="E23" s="193">
        <v>0</v>
      </c>
      <c r="F23" s="193">
        <v>2</v>
      </c>
      <c r="G23" s="116">
        <v>2</v>
      </c>
      <c r="H23" s="116">
        <v>32</v>
      </c>
      <c r="I23" s="235">
        <v>3</v>
      </c>
      <c r="J23" s="194">
        <f>G23+H23+I23</f>
        <v>37</v>
      </c>
      <c r="K23" s="277">
        <v>0</v>
      </c>
      <c r="L23" s="277">
        <v>0</v>
      </c>
      <c r="M23" s="279">
        <v>7</v>
      </c>
      <c r="N23" s="279">
        <v>0</v>
      </c>
      <c r="O23" s="118">
        <f>E23+F23+J23+K23+L23+N23+M23</f>
        <v>46</v>
      </c>
      <c r="DU23" s="6"/>
      <c r="DV23" s="6"/>
      <c r="DW23" s="6"/>
      <c r="DX23" s="6"/>
      <c r="DY23" s="6"/>
      <c r="DZ23" s="6"/>
      <c r="EA23" s="6"/>
    </row>
    <row r="24" spans="1:131" ht="15.75" customHeight="1">
      <c r="A24" s="27"/>
      <c r="B24" s="566"/>
      <c r="C24" s="567"/>
      <c r="D24" s="153" t="s">
        <v>244</v>
      </c>
      <c r="E24" s="194">
        <v>0</v>
      </c>
      <c r="F24" s="194">
        <v>6</v>
      </c>
      <c r="G24" s="120">
        <v>0</v>
      </c>
      <c r="H24" s="120">
        <v>58</v>
      </c>
      <c r="I24" s="236">
        <v>6</v>
      </c>
      <c r="J24" s="194">
        <f t="shared" si="0"/>
        <v>64</v>
      </c>
      <c r="K24" s="278">
        <v>0</v>
      </c>
      <c r="L24" s="278">
        <v>0</v>
      </c>
      <c r="M24" s="280">
        <v>8</v>
      </c>
      <c r="N24" s="280">
        <v>0</v>
      </c>
      <c r="O24" s="122">
        <f>E24+F24+J24+K24+L24+N24+M24</f>
        <v>78</v>
      </c>
      <c r="DU24" s="6"/>
      <c r="DV24" s="6"/>
      <c r="DW24" s="6"/>
      <c r="DX24" s="6"/>
      <c r="DY24" s="6"/>
      <c r="DZ24" s="6"/>
      <c r="EA24" s="6"/>
    </row>
    <row r="25" spans="1:131" ht="15.75" customHeight="1">
      <c r="A25" s="27"/>
      <c r="B25" s="568"/>
      <c r="C25" s="569"/>
      <c r="D25" s="370" t="s">
        <v>32</v>
      </c>
      <c r="E25" s="357">
        <f>SUM(E23:E24)</f>
        <v>0</v>
      </c>
      <c r="F25" s="357">
        <f>SUM(F23:F24)</f>
        <v>8</v>
      </c>
      <c r="G25" s="363">
        <f>SUM(G23:G24)</f>
        <v>2</v>
      </c>
      <c r="H25" s="363">
        <f>SUM(H23:H24)</f>
        <v>90</v>
      </c>
      <c r="I25" s="363">
        <f>SUM(I23:I24)</f>
        <v>9</v>
      </c>
      <c r="J25" s="357">
        <f>G25+H25+I25</f>
        <v>101</v>
      </c>
      <c r="K25" s="357">
        <f>SUM(K23:K24)</f>
        <v>0</v>
      </c>
      <c r="L25" s="357">
        <f>SUM(L23:L24)</f>
        <v>0</v>
      </c>
      <c r="M25" s="361">
        <f>SUM(M23:M24)</f>
        <v>15</v>
      </c>
      <c r="N25" s="361">
        <f>SUM(N23:N24)</f>
        <v>0</v>
      </c>
      <c r="O25" s="372">
        <f>O23+O24</f>
        <v>124</v>
      </c>
      <c r="DU25" s="6"/>
      <c r="DV25" s="6"/>
      <c r="DW25" s="6"/>
      <c r="DX25" s="6"/>
      <c r="DY25" s="6"/>
      <c r="DZ25" s="6"/>
      <c r="EA25" s="6"/>
    </row>
    <row r="26" spans="1:131" ht="15.75" customHeight="1">
      <c r="A26" s="27"/>
      <c r="B26" s="564" t="s">
        <v>251</v>
      </c>
      <c r="C26" s="565"/>
      <c r="D26" s="124" t="s">
        <v>31</v>
      </c>
      <c r="E26" s="193">
        <v>0</v>
      </c>
      <c r="F26" s="193">
        <v>0</v>
      </c>
      <c r="G26" s="116">
        <v>2</v>
      </c>
      <c r="H26" s="116">
        <v>0</v>
      </c>
      <c r="I26" s="235">
        <v>0</v>
      </c>
      <c r="J26" s="194">
        <f t="shared" si="0"/>
        <v>2</v>
      </c>
      <c r="K26" s="277">
        <v>0</v>
      </c>
      <c r="L26" s="277">
        <v>0</v>
      </c>
      <c r="M26" s="279">
        <v>0</v>
      </c>
      <c r="N26" s="279">
        <v>0</v>
      </c>
      <c r="O26" s="118">
        <f>E26+F26+J26+K26+L26+N26+M26</f>
        <v>2</v>
      </c>
      <c r="DU26" s="6"/>
      <c r="DV26" s="6"/>
      <c r="DW26" s="6"/>
      <c r="DX26" s="6"/>
      <c r="DY26" s="6"/>
      <c r="DZ26" s="6"/>
      <c r="EA26" s="6"/>
    </row>
    <row r="27" spans="1:131" ht="15.75" customHeight="1">
      <c r="A27" s="27"/>
      <c r="B27" s="566"/>
      <c r="C27" s="567"/>
      <c r="D27" s="153" t="s">
        <v>244</v>
      </c>
      <c r="E27" s="194">
        <v>0</v>
      </c>
      <c r="F27" s="194">
        <v>1</v>
      </c>
      <c r="G27" s="120">
        <v>10</v>
      </c>
      <c r="H27" s="120">
        <v>0</v>
      </c>
      <c r="I27" s="236">
        <v>0</v>
      </c>
      <c r="J27" s="194">
        <f t="shared" si="0"/>
        <v>10</v>
      </c>
      <c r="K27" s="278">
        <v>0</v>
      </c>
      <c r="L27" s="278">
        <v>0</v>
      </c>
      <c r="M27" s="280">
        <v>0</v>
      </c>
      <c r="N27" s="280">
        <v>0</v>
      </c>
      <c r="O27" s="122">
        <f>E27+F27+J27+K27+L27+N27+M27</f>
        <v>11</v>
      </c>
      <c r="DU27" s="6"/>
      <c r="DV27" s="6"/>
      <c r="DW27" s="6"/>
      <c r="DX27" s="6"/>
      <c r="DY27" s="6"/>
      <c r="DZ27" s="6"/>
      <c r="EA27" s="6"/>
    </row>
    <row r="28" spans="1:131" ht="15.75" customHeight="1">
      <c r="A28" s="27"/>
      <c r="B28" s="568"/>
      <c r="C28" s="569"/>
      <c r="D28" s="370" t="s">
        <v>32</v>
      </c>
      <c r="E28" s="357">
        <f>SUM(E26:E27)</f>
        <v>0</v>
      </c>
      <c r="F28" s="357">
        <f>SUM(F26:F27)</f>
        <v>1</v>
      </c>
      <c r="G28" s="363">
        <f>SUM(G26:G27)</f>
        <v>12</v>
      </c>
      <c r="H28" s="363">
        <f>SUM(H26:H27)</f>
        <v>0</v>
      </c>
      <c r="I28" s="363">
        <f>SUM(I26:I27)</f>
        <v>0</v>
      </c>
      <c r="J28" s="357">
        <f>G28+H28+I28</f>
        <v>12</v>
      </c>
      <c r="K28" s="357">
        <f>SUM(K26:K27)</f>
        <v>0</v>
      </c>
      <c r="L28" s="357">
        <f>SUM(L26:L27)</f>
        <v>0</v>
      </c>
      <c r="M28" s="361">
        <f>SUM(M26:M27)</f>
        <v>0</v>
      </c>
      <c r="N28" s="361">
        <f>SUM(N26:N27)</f>
        <v>0</v>
      </c>
      <c r="O28" s="372">
        <f>O26+O27</f>
        <v>13</v>
      </c>
      <c r="DU28" s="6"/>
      <c r="DV28" s="6"/>
      <c r="DW28" s="6"/>
      <c r="DX28" s="6"/>
      <c r="DY28" s="6"/>
      <c r="DZ28" s="6"/>
      <c r="EA28" s="6"/>
    </row>
    <row r="29" spans="1:131" ht="15.75" customHeight="1">
      <c r="A29" s="27"/>
      <c r="B29" s="564" t="s">
        <v>49</v>
      </c>
      <c r="C29" s="565"/>
      <c r="D29" s="153" t="s">
        <v>31</v>
      </c>
      <c r="E29" s="193">
        <v>1</v>
      </c>
      <c r="F29" s="193">
        <v>15</v>
      </c>
      <c r="G29" s="116">
        <v>40</v>
      </c>
      <c r="H29" s="116">
        <v>2</v>
      </c>
      <c r="I29" s="235">
        <v>0</v>
      </c>
      <c r="J29" s="194">
        <f t="shared" si="0"/>
        <v>42</v>
      </c>
      <c r="K29" s="277">
        <v>10</v>
      </c>
      <c r="L29" s="277">
        <v>5</v>
      </c>
      <c r="M29" s="279">
        <v>5</v>
      </c>
      <c r="N29" s="279">
        <v>0</v>
      </c>
      <c r="O29" s="118">
        <f>E29+F29+J29+K29+L29+N29+M29</f>
        <v>78</v>
      </c>
      <c r="DU29" s="6"/>
      <c r="DV29" s="6"/>
      <c r="DW29" s="6"/>
      <c r="DX29" s="6"/>
      <c r="DY29" s="6"/>
      <c r="DZ29" s="6"/>
      <c r="EA29" s="6"/>
    </row>
    <row r="30" spans="1:131" ht="15.75" customHeight="1">
      <c r="A30" s="27"/>
      <c r="B30" s="566"/>
      <c r="C30" s="567"/>
      <c r="D30" s="153" t="s">
        <v>244</v>
      </c>
      <c r="E30" s="194">
        <v>0</v>
      </c>
      <c r="F30" s="194">
        <v>28</v>
      </c>
      <c r="G30" s="120">
        <v>123</v>
      </c>
      <c r="H30" s="120">
        <v>5</v>
      </c>
      <c r="I30" s="236">
        <v>1</v>
      </c>
      <c r="J30" s="194">
        <f t="shared" si="0"/>
        <v>129</v>
      </c>
      <c r="K30" s="278">
        <v>2</v>
      </c>
      <c r="L30" s="278">
        <v>1</v>
      </c>
      <c r="M30" s="280">
        <v>4</v>
      </c>
      <c r="N30" s="280">
        <v>4</v>
      </c>
      <c r="O30" s="122">
        <f>E30+F30+J30+K30+L30+N30+M30</f>
        <v>168</v>
      </c>
      <c r="DU30" s="6"/>
      <c r="DV30" s="6"/>
      <c r="DW30" s="6"/>
      <c r="DX30" s="6"/>
      <c r="DY30" s="6"/>
      <c r="DZ30" s="6"/>
      <c r="EA30" s="6"/>
    </row>
    <row r="31" spans="1:131" ht="15.75" customHeight="1">
      <c r="A31" s="27"/>
      <c r="B31" s="568"/>
      <c r="C31" s="569"/>
      <c r="D31" s="370" t="s">
        <v>32</v>
      </c>
      <c r="E31" s="357">
        <f>SUM(E29:E30)</f>
        <v>1</v>
      </c>
      <c r="F31" s="357">
        <f>SUM(F29:F30)</f>
        <v>43</v>
      </c>
      <c r="G31" s="363">
        <f>SUM(G29:G30)</f>
        <v>163</v>
      </c>
      <c r="H31" s="363">
        <f>SUM(H29:H30)</f>
        <v>7</v>
      </c>
      <c r="I31" s="363">
        <f>SUM(I29:I30)</f>
        <v>1</v>
      </c>
      <c r="J31" s="357">
        <f>G31+H31+I31</f>
        <v>171</v>
      </c>
      <c r="K31" s="357">
        <f>SUM(K29:K30)</f>
        <v>12</v>
      </c>
      <c r="L31" s="357">
        <f>SUM(L29:L30)</f>
        <v>6</v>
      </c>
      <c r="M31" s="361">
        <f>SUM(M29:M30)</f>
        <v>9</v>
      </c>
      <c r="N31" s="361">
        <f>SUM(N29:N30)</f>
        <v>4</v>
      </c>
      <c r="O31" s="372">
        <f>O29+O30</f>
        <v>246</v>
      </c>
      <c r="DU31" s="6"/>
      <c r="DV31" s="6"/>
      <c r="DW31" s="6"/>
      <c r="DX31" s="6"/>
      <c r="DY31" s="6"/>
      <c r="DZ31" s="6"/>
      <c r="EA31" s="6"/>
    </row>
    <row r="32" spans="1:131" ht="15.75" customHeight="1">
      <c r="A32" s="27"/>
      <c r="B32" s="564" t="s">
        <v>50</v>
      </c>
      <c r="C32" s="565"/>
      <c r="D32" s="124" t="s">
        <v>31</v>
      </c>
      <c r="E32" s="193">
        <v>0</v>
      </c>
      <c r="F32" s="193">
        <v>8</v>
      </c>
      <c r="G32" s="116">
        <v>15</v>
      </c>
      <c r="H32" s="116">
        <v>0</v>
      </c>
      <c r="I32" s="235">
        <v>0</v>
      </c>
      <c r="J32" s="194">
        <f t="shared" si="0"/>
        <v>15</v>
      </c>
      <c r="K32" s="193">
        <v>7</v>
      </c>
      <c r="L32" s="193">
        <v>8</v>
      </c>
      <c r="M32" s="193">
        <v>5</v>
      </c>
      <c r="N32" s="116">
        <v>0</v>
      </c>
      <c r="O32" s="118">
        <f>E32+F32+J32+K32+L32+N32+M32</f>
        <v>43</v>
      </c>
      <c r="DU32" s="6"/>
      <c r="DV32" s="6"/>
      <c r="DW32" s="6"/>
      <c r="DX32" s="6"/>
      <c r="DY32" s="6"/>
      <c r="DZ32" s="6"/>
      <c r="EA32" s="6"/>
    </row>
    <row r="33" spans="1:131" ht="15.75" customHeight="1">
      <c r="A33" s="27"/>
      <c r="B33" s="566"/>
      <c r="C33" s="567"/>
      <c r="D33" s="153" t="s">
        <v>244</v>
      </c>
      <c r="E33" s="194">
        <v>0</v>
      </c>
      <c r="F33" s="194">
        <v>7</v>
      </c>
      <c r="G33" s="120">
        <v>21</v>
      </c>
      <c r="H33" s="120">
        <v>1</v>
      </c>
      <c r="I33" s="236">
        <v>0</v>
      </c>
      <c r="J33" s="194">
        <f t="shared" si="0"/>
        <v>22</v>
      </c>
      <c r="K33" s="194">
        <v>4</v>
      </c>
      <c r="L33" s="194">
        <v>0</v>
      </c>
      <c r="M33" s="194">
        <v>1</v>
      </c>
      <c r="N33" s="120">
        <v>0</v>
      </c>
      <c r="O33" s="122">
        <f>E33+F33+J33+K33+L33+N33+M33</f>
        <v>34</v>
      </c>
      <c r="DU33" s="6"/>
      <c r="DV33" s="6"/>
      <c r="DW33" s="6"/>
      <c r="DX33" s="6"/>
      <c r="DY33" s="6"/>
      <c r="DZ33" s="6"/>
      <c r="EA33" s="6"/>
    </row>
    <row r="34" spans="1:131" ht="15.75" customHeight="1">
      <c r="A34" s="27"/>
      <c r="B34" s="568"/>
      <c r="C34" s="569"/>
      <c r="D34" s="370" t="s">
        <v>32</v>
      </c>
      <c r="E34" s="357">
        <f>SUM(E32:E33)</f>
        <v>0</v>
      </c>
      <c r="F34" s="357">
        <f>SUM(F32:F33)</f>
        <v>15</v>
      </c>
      <c r="G34" s="358">
        <f>SUM(G32:G33)</f>
        <v>36</v>
      </c>
      <c r="H34" s="358">
        <f>SUM(H32:H33)</f>
        <v>1</v>
      </c>
      <c r="I34" s="358">
        <f>SUM(I32:I33)</f>
        <v>0</v>
      </c>
      <c r="J34" s="357">
        <f>G34+H34+I34</f>
        <v>37</v>
      </c>
      <c r="K34" s="357">
        <f>SUM(K32:K33)</f>
        <v>11</v>
      </c>
      <c r="L34" s="357">
        <f>SUM(L32:L33)</f>
        <v>8</v>
      </c>
      <c r="M34" s="361">
        <f>SUM(M32:M33)</f>
        <v>6</v>
      </c>
      <c r="N34" s="361">
        <f>SUM(N32:N33)</f>
        <v>0</v>
      </c>
      <c r="O34" s="372">
        <f>O32+O33</f>
        <v>77</v>
      </c>
      <c r="DU34" s="6"/>
      <c r="DV34" s="6"/>
      <c r="DW34" s="6"/>
      <c r="DX34" s="6"/>
      <c r="DY34" s="6"/>
      <c r="DZ34" s="6"/>
      <c r="EA34" s="6"/>
    </row>
    <row r="35" spans="1:131" ht="15.75" customHeight="1">
      <c r="A35" s="27"/>
      <c r="B35" s="564" t="s">
        <v>51</v>
      </c>
      <c r="C35" s="565"/>
      <c r="D35" s="124" t="s">
        <v>31</v>
      </c>
      <c r="E35" s="193">
        <v>0</v>
      </c>
      <c r="F35" s="193">
        <v>0</v>
      </c>
      <c r="G35" s="116">
        <v>5</v>
      </c>
      <c r="H35" s="116">
        <v>0</v>
      </c>
      <c r="I35" s="116">
        <v>0</v>
      </c>
      <c r="J35" s="349">
        <f t="shared" si="0"/>
        <v>5</v>
      </c>
      <c r="K35" s="194">
        <v>551</v>
      </c>
      <c r="L35" s="193">
        <v>54</v>
      </c>
      <c r="M35" s="193">
        <v>0</v>
      </c>
      <c r="N35" s="193">
        <v>0</v>
      </c>
      <c r="O35" s="118">
        <f>E35+F35+J35+K35+L35+N35+M35</f>
        <v>610</v>
      </c>
      <c r="DU35" s="6"/>
      <c r="DV35" s="6"/>
      <c r="DW35" s="6"/>
      <c r="DX35" s="6"/>
      <c r="DY35" s="6"/>
      <c r="DZ35" s="6"/>
      <c r="EA35" s="6"/>
    </row>
    <row r="36" spans="1:131" ht="15.75" customHeight="1">
      <c r="A36" s="27"/>
      <c r="B36" s="566"/>
      <c r="C36" s="567"/>
      <c r="D36" s="153" t="s">
        <v>244</v>
      </c>
      <c r="E36" s="194">
        <v>0</v>
      </c>
      <c r="F36" s="194">
        <v>3</v>
      </c>
      <c r="G36" s="120">
        <v>2</v>
      </c>
      <c r="H36" s="120">
        <v>0</v>
      </c>
      <c r="I36" s="120">
        <v>0</v>
      </c>
      <c r="J36" s="350">
        <f t="shared" si="0"/>
        <v>2</v>
      </c>
      <c r="K36" s="194">
        <v>189</v>
      </c>
      <c r="L36" s="194">
        <v>27</v>
      </c>
      <c r="M36" s="194">
        <v>0</v>
      </c>
      <c r="N36" s="194">
        <v>0</v>
      </c>
      <c r="O36" s="122">
        <f>E36+F36+J36+K36+L36+N36+M36</f>
        <v>221</v>
      </c>
      <c r="DU36" s="6"/>
      <c r="DV36" s="6"/>
      <c r="DW36" s="6"/>
      <c r="DX36" s="6"/>
      <c r="DY36" s="6"/>
      <c r="DZ36" s="6"/>
      <c r="EA36" s="6"/>
    </row>
    <row r="37" spans="1:131" ht="15.75" customHeight="1">
      <c r="A37" s="27"/>
      <c r="B37" s="568"/>
      <c r="C37" s="569"/>
      <c r="D37" s="370" t="s">
        <v>32</v>
      </c>
      <c r="E37" s="357">
        <f t="shared" ref="E37:K37" si="2">SUM(E35:E36)</f>
        <v>0</v>
      </c>
      <c r="F37" s="357">
        <f t="shared" si="2"/>
        <v>3</v>
      </c>
      <c r="G37" s="363">
        <f>SUM(G35:G36)</f>
        <v>7</v>
      </c>
      <c r="H37" s="363">
        <f t="shared" si="2"/>
        <v>0</v>
      </c>
      <c r="I37" s="363">
        <f t="shared" si="2"/>
        <v>0</v>
      </c>
      <c r="J37" s="362">
        <f>G37+H37+I37</f>
        <v>7</v>
      </c>
      <c r="K37" s="362">
        <f t="shared" si="2"/>
        <v>740</v>
      </c>
      <c r="L37" s="362">
        <f>L35+L36</f>
        <v>81</v>
      </c>
      <c r="M37" s="362">
        <f t="shared" ref="M37:N37" si="3">M35+M36</f>
        <v>0</v>
      </c>
      <c r="N37" s="362">
        <f t="shared" si="3"/>
        <v>0</v>
      </c>
      <c r="O37" s="372">
        <f>O35+O36</f>
        <v>831</v>
      </c>
      <c r="DU37" s="6"/>
      <c r="DV37" s="6"/>
      <c r="DW37" s="6"/>
      <c r="DX37" s="6"/>
      <c r="DY37" s="6"/>
      <c r="DZ37" s="6"/>
      <c r="EA37" s="6"/>
    </row>
    <row r="38" spans="1:131" ht="15.75" customHeight="1">
      <c r="A38" s="27"/>
      <c r="B38" s="560" t="s">
        <v>364</v>
      </c>
      <c r="C38" s="548"/>
      <c r="D38" s="154" t="s">
        <v>31</v>
      </c>
      <c r="E38" s="118">
        <f>E8+E35+E29+E26+E23+E20+E32+E17+E14+E11</f>
        <v>1</v>
      </c>
      <c r="F38" s="118">
        <f>F8+F35+F29+F26+F23+F20+F32+F17+F14+F11</f>
        <v>29</v>
      </c>
      <c r="G38" s="127">
        <f>G8+G35+G29+G26+G23+G20+G32+G17+G14+G11</f>
        <v>64</v>
      </c>
      <c r="H38" s="127">
        <f>H8+H35+H29+H26+H23+H20+H32+H17+H14+H11</f>
        <v>46</v>
      </c>
      <c r="I38" s="127">
        <f>I8+I35+I29+I26+I23+I20+I32+I17+I14+I11</f>
        <v>28</v>
      </c>
      <c r="J38" s="282">
        <f>G38+H38+I38</f>
        <v>138</v>
      </c>
      <c r="K38" s="118">
        <f>K35+K29+K26+K23+K20+K32+K17+K14+K11</f>
        <v>568</v>
      </c>
      <c r="L38" s="118">
        <f>L35+L29+L26+L23+L20+L32+L17+L14+L11</f>
        <v>67</v>
      </c>
      <c r="M38" s="118">
        <f>M8+M35+M29+M26+M23+M20+M32+M17+M14+M11</f>
        <v>20</v>
      </c>
      <c r="N38" s="118">
        <f>N8+N35+N29+N26+N23+N20+N32+N17+N14+N11</f>
        <v>0</v>
      </c>
      <c r="O38" s="118">
        <f>E38+F38+J38+K38+L38+M38+N38</f>
        <v>823</v>
      </c>
      <c r="DU38" s="6"/>
      <c r="DV38" s="6"/>
      <c r="DW38" s="6"/>
      <c r="DX38" s="6"/>
      <c r="DY38" s="6"/>
      <c r="DZ38" s="6"/>
      <c r="EA38" s="6"/>
    </row>
    <row r="39" spans="1:131" ht="15.75" customHeight="1">
      <c r="A39" s="27"/>
      <c r="B39" s="549"/>
      <c r="C39" s="550"/>
      <c r="D39" s="155" t="s">
        <v>244</v>
      </c>
      <c r="E39" s="122">
        <f>E9+E36+E30+E27+E24+E21+E18+E33+E15+E12</f>
        <v>0</v>
      </c>
      <c r="F39" s="122">
        <f>F9+F36+F30+F27+F24+F21+F18+F33+F15+F12</f>
        <v>50</v>
      </c>
      <c r="G39" s="129">
        <f>G9+G36+G30+G27+G24+G21+G18+G33+G15+G12</f>
        <v>156</v>
      </c>
      <c r="H39" s="129">
        <f>H9+H36+H30+H27+H24+H21+H18+H33+H15+H12</f>
        <v>109</v>
      </c>
      <c r="I39" s="129">
        <f>I9+I36+I30+I27+I24+I21+I18+I33+I15+I12</f>
        <v>44</v>
      </c>
      <c r="J39" s="282">
        <f>G39+H39+I39</f>
        <v>309</v>
      </c>
      <c r="K39" s="122">
        <f>K9+K36+K30+K27+K24+K21+K18+K33+K15+K12</f>
        <v>195</v>
      </c>
      <c r="L39" s="122">
        <f>L9+L36+L30+L27+L24+L21+L18+L33+L15+L12</f>
        <v>28</v>
      </c>
      <c r="M39" s="122">
        <f>M9+M36+M30+M27+M24+M21+M18+M33+M15+M12</f>
        <v>15</v>
      </c>
      <c r="N39" s="122">
        <f>N9+N36+N30+N27+N24+N21+N18+N33+N15+N12</f>
        <v>4</v>
      </c>
      <c r="O39" s="122">
        <f>E39+F39+J39+K39+L39+M39+N39</f>
        <v>601</v>
      </c>
      <c r="DU39" s="6"/>
      <c r="DV39" s="6"/>
      <c r="DW39" s="6"/>
      <c r="DX39" s="6"/>
      <c r="DY39" s="6"/>
      <c r="DZ39" s="6"/>
      <c r="EA39" s="6"/>
    </row>
    <row r="40" spans="1:131" ht="15.75" customHeight="1">
      <c r="A40" s="27"/>
      <c r="B40" s="551"/>
      <c r="C40" s="552"/>
      <c r="D40" s="371" t="s">
        <v>32</v>
      </c>
      <c r="E40" s="362">
        <f>SUM(E38:E39)</f>
        <v>1</v>
      </c>
      <c r="F40" s="362">
        <f>SUM(F38:F39)</f>
        <v>79</v>
      </c>
      <c r="G40" s="363">
        <f>SUM(G38:G39)</f>
        <v>220</v>
      </c>
      <c r="H40" s="363">
        <f>SUM(H38:H39)</f>
        <v>155</v>
      </c>
      <c r="I40" s="363">
        <f>SUM(I38:I39)</f>
        <v>72</v>
      </c>
      <c r="J40" s="362">
        <f>G40+H40+I40</f>
        <v>447</v>
      </c>
      <c r="K40" s="362">
        <f>SUM(K38:K39)</f>
        <v>763</v>
      </c>
      <c r="L40" s="362">
        <f>SUM(L38:L39)</f>
        <v>95</v>
      </c>
      <c r="M40" s="366">
        <f>SUM(M38:M39)</f>
        <v>35</v>
      </c>
      <c r="N40" s="366">
        <f>SUM(N38:N39)</f>
        <v>4</v>
      </c>
      <c r="O40" s="362">
        <f>O38+O39</f>
        <v>1424</v>
      </c>
      <c r="P40" s="40"/>
      <c r="DU40" s="6"/>
      <c r="DV40" s="6"/>
      <c r="DW40" s="6"/>
      <c r="DX40" s="6"/>
      <c r="DY40" s="6"/>
      <c r="DZ40" s="6"/>
      <c r="EA40" s="6"/>
    </row>
    <row r="41" spans="1:131" ht="15.75" customHeight="1">
      <c r="A41" s="27"/>
      <c r="B41" s="136" t="s">
        <v>453</v>
      </c>
      <c r="C41" s="136"/>
      <c r="D41" s="143"/>
      <c r="E41" s="143"/>
      <c r="F41" s="50"/>
      <c r="G41" s="27"/>
      <c r="H41" s="27"/>
      <c r="I41" s="27"/>
      <c r="J41" s="27"/>
      <c r="K41" s="27"/>
      <c r="N41" s="27"/>
      <c r="O41" s="27"/>
      <c r="DU41" s="6"/>
      <c r="DV41" s="6"/>
      <c r="DW41" s="6"/>
      <c r="DX41" s="6"/>
      <c r="DY41" s="6"/>
      <c r="DZ41" s="6"/>
      <c r="EA41" s="6"/>
    </row>
    <row r="42" spans="1:131" ht="15.75" customHeight="1">
      <c r="A42" s="27"/>
      <c r="F42" s="27"/>
      <c r="G42" s="27"/>
      <c r="H42" s="27"/>
      <c r="I42" s="27"/>
      <c r="J42" s="27"/>
      <c r="K42" s="27"/>
      <c r="N42" s="27"/>
      <c r="O42" s="27"/>
      <c r="DU42" s="6"/>
      <c r="DV42" s="6"/>
      <c r="DW42" s="6"/>
      <c r="DX42" s="6"/>
      <c r="DY42" s="6"/>
      <c r="DZ42" s="6"/>
      <c r="EA42" s="6"/>
    </row>
    <row r="43" spans="1:131" ht="15.75" customHeight="1">
      <c r="A43" s="27"/>
      <c r="F43" s="50"/>
      <c r="G43" s="27"/>
      <c r="H43" s="27"/>
      <c r="I43" s="27"/>
      <c r="J43" s="27"/>
      <c r="K43" s="27"/>
      <c r="N43" s="27"/>
      <c r="O43" s="27"/>
      <c r="DU43" s="6"/>
      <c r="DV43" s="6"/>
      <c r="DW43" s="6"/>
      <c r="DX43" s="6"/>
      <c r="DY43" s="6"/>
      <c r="DZ43" s="6"/>
      <c r="EA43" s="6"/>
    </row>
    <row r="44" spans="1:131" ht="15.75" customHeight="1">
      <c r="A44" s="27"/>
      <c r="B44" s="27"/>
      <c r="C44" s="27"/>
      <c r="D44" s="50"/>
      <c r="E44" s="50"/>
      <c r="F44" s="50"/>
      <c r="G44" s="27"/>
      <c r="H44" s="27"/>
      <c r="I44" s="27"/>
      <c r="J44" s="27"/>
      <c r="K44" s="27"/>
      <c r="N44" s="27"/>
      <c r="O44" s="27"/>
      <c r="DU44" s="6"/>
      <c r="DV44" s="6"/>
      <c r="DW44" s="6"/>
      <c r="DX44" s="6"/>
      <c r="DY44" s="6"/>
      <c r="DZ44" s="6"/>
      <c r="EA44" s="6"/>
    </row>
    <row r="45" spans="1:131" ht="15.75" customHeight="1">
      <c r="A45" s="27"/>
      <c r="B45" s="141"/>
      <c r="C45" s="27"/>
      <c r="D45" s="50"/>
      <c r="E45" s="50"/>
      <c r="F45" s="50"/>
      <c r="G45" s="27"/>
      <c r="H45" s="27"/>
      <c r="I45" s="27"/>
      <c r="J45" s="27"/>
      <c r="K45" s="27"/>
      <c r="N45" s="27"/>
      <c r="O45" s="27"/>
      <c r="DU45" s="6"/>
      <c r="DV45" s="6"/>
      <c r="DW45" s="6"/>
      <c r="DX45" s="6"/>
      <c r="DY45" s="6"/>
      <c r="DZ45" s="6"/>
      <c r="EA45" s="6"/>
    </row>
    <row r="46" spans="1:131" ht="15.75" customHeight="1">
      <c r="A46" s="27"/>
      <c r="B46" s="27"/>
      <c r="C46" s="27"/>
      <c r="D46" s="50"/>
      <c r="E46" s="50"/>
      <c r="F46" s="50"/>
      <c r="G46" s="27"/>
      <c r="H46" s="27"/>
      <c r="I46" s="27"/>
      <c r="J46" s="27"/>
      <c r="K46" s="27"/>
      <c r="N46" s="27"/>
      <c r="O46" s="27"/>
    </row>
    <row r="47" spans="1:131" ht="15.75" customHeight="1">
      <c r="A47" s="27"/>
      <c r="B47" s="27"/>
      <c r="C47" s="27"/>
      <c r="D47" s="50"/>
      <c r="E47" s="50"/>
      <c r="F47" s="50"/>
      <c r="G47" s="27"/>
      <c r="H47" s="27"/>
      <c r="I47" s="27"/>
      <c r="J47" s="27"/>
      <c r="K47" s="27"/>
      <c r="N47" s="27"/>
      <c r="O47" s="27"/>
    </row>
    <row r="48" spans="1:131" ht="15.75" customHeight="1">
      <c r="A48" s="27"/>
      <c r="B48" s="27"/>
      <c r="C48" s="27"/>
      <c r="D48" s="50"/>
      <c r="E48" s="50"/>
      <c r="F48" s="50"/>
      <c r="G48" s="27"/>
      <c r="H48" s="27"/>
      <c r="I48" s="27"/>
      <c r="J48" s="27"/>
      <c r="K48" s="27"/>
      <c r="N48" s="27"/>
      <c r="O48" s="27"/>
    </row>
    <row r="49" spans="1:15" ht="15.75" customHeight="1">
      <c r="A49" s="27"/>
      <c r="B49" s="27"/>
      <c r="C49" s="27"/>
      <c r="D49" s="50"/>
      <c r="E49" s="50"/>
      <c r="F49" s="50"/>
      <c r="G49" s="27"/>
      <c r="H49" s="27"/>
      <c r="I49" s="27"/>
      <c r="J49" s="27"/>
      <c r="K49" s="27"/>
      <c r="N49" s="27"/>
      <c r="O49" s="27"/>
    </row>
    <row r="50" spans="1:15" ht="15.75" customHeight="1">
      <c r="A50" s="27"/>
      <c r="B50" s="27"/>
      <c r="C50" s="27"/>
      <c r="D50" s="50"/>
      <c r="E50" s="50"/>
      <c r="F50" s="50"/>
      <c r="G50" s="27"/>
      <c r="H50" s="27"/>
      <c r="I50" s="27"/>
      <c r="J50" s="27"/>
      <c r="K50" s="27"/>
      <c r="N50" s="27"/>
      <c r="O50" s="27"/>
    </row>
    <row r="51" spans="1:15" ht="15.75" customHeight="1">
      <c r="A51" s="27"/>
      <c r="B51" s="27"/>
      <c r="C51" s="27"/>
      <c r="D51" s="50"/>
      <c r="E51" s="50"/>
      <c r="F51" s="50"/>
      <c r="G51" s="27"/>
      <c r="H51" s="27"/>
      <c r="I51" s="27"/>
      <c r="J51" s="27"/>
      <c r="K51" s="27"/>
      <c r="N51" s="27"/>
      <c r="O51" s="27"/>
    </row>
    <row r="52" spans="1:15" ht="15.75" customHeight="1">
      <c r="A52" s="27"/>
      <c r="B52" s="27"/>
      <c r="C52" s="27"/>
      <c r="D52" s="50"/>
      <c r="E52" s="50"/>
      <c r="F52" s="50"/>
      <c r="G52" s="27"/>
      <c r="H52" s="27"/>
      <c r="I52" s="27"/>
      <c r="J52" s="27"/>
      <c r="K52" s="27"/>
      <c r="N52" s="27"/>
      <c r="O52" s="27"/>
    </row>
    <row r="53" spans="1:15" ht="15.75" customHeight="1">
      <c r="A53" s="27"/>
      <c r="B53" s="27"/>
      <c r="C53" s="27"/>
      <c r="D53" s="50"/>
      <c r="E53" s="50"/>
      <c r="F53" s="50"/>
      <c r="G53" s="27"/>
      <c r="H53" s="27"/>
      <c r="I53" s="27"/>
      <c r="J53" s="27"/>
      <c r="K53" s="27"/>
      <c r="N53" s="27"/>
      <c r="O53" s="27"/>
    </row>
    <row r="54" spans="1:15" ht="15.75" customHeight="1">
      <c r="A54" s="27"/>
      <c r="B54" s="27"/>
      <c r="C54" s="27"/>
      <c r="D54" s="50"/>
      <c r="E54" s="50"/>
      <c r="F54" s="50"/>
      <c r="G54" s="27"/>
      <c r="H54" s="27"/>
      <c r="I54" s="27"/>
      <c r="J54" s="27"/>
      <c r="K54" s="27"/>
      <c r="N54" s="27"/>
      <c r="O54" s="27"/>
    </row>
    <row r="55" spans="1:15" ht="15.75" customHeight="1">
      <c r="A55" s="27"/>
      <c r="B55" s="27"/>
      <c r="C55" s="27"/>
      <c r="D55" s="50"/>
      <c r="E55" s="50"/>
      <c r="F55" s="50"/>
      <c r="G55" s="27"/>
      <c r="H55" s="27"/>
      <c r="I55" s="27"/>
      <c r="J55" s="27"/>
      <c r="K55" s="27"/>
      <c r="N55" s="27"/>
      <c r="O55" s="27"/>
    </row>
    <row r="56" spans="1:15" ht="15.75" customHeight="1">
      <c r="A56" s="27"/>
      <c r="B56" s="27"/>
      <c r="C56" s="27"/>
      <c r="D56" s="50"/>
      <c r="E56" s="50"/>
      <c r="F56" s="50"/>
      <c r="G56" s="27"/>
      <c r="H56" s="27"/>
      <c r="I56" s="27"/>
      <c r="J56" s="27"/>
      <c r="K56" s="27"/>
      <c r="N56" s="27"/>
      <c r="O56" s="27"/>
    </row>
    <row r="57" spans="1:15" ht="15.75" customHeight="1">
      <c r="A57" s="27"/>
      <c r="B57" s="27"/>
      <c r="C57" s="27"/>
      <c r="D57" s="50"/>
      <c r="E57" s="50"/>
      <c r="F57" s="50"/>
      <c r="G57" s="27"/>
      <c r="H57" s="27"/>
      <c r="I57" s="27"/>
      <c r="J57" s="27"/>
      <c r="K57" s="27"/>
      <c r="N57" s="27"/>
      <c r="O57" s="27"/>
    </row>
    <row r="58" spans="1:15" ht="15.75" customHeight="1">
      <c r="A58" s="27"/>
      <c r="B58" s="27"/>
      <c r="C58" s="27"/>
      <c r="D58" s="50"/>
      <c r="E58" s="50"/>
      <c r="F58" s="50"/>
      <c r="G58" s="27"/>
      <c r="H58" s="27"/>
      <c r="I58" s="27"/>
      <c r="J58" s="27"/>
      <c r="K58" s="27"/>
      <c r="N58" s="27"/>
      <c r="O58" s="27"/>
    </row>
    <row r="59" spans="1:15" ht="15.75" customHeight="1">
      <c r="A59" s="27"/>
      <c r="B59" s="27"/>
      <c r="C59" s="27"/>
      <c r="D59" s="50"/>
      <c r="E59" s="50"/>
      <c r="F59" s="50"/>
      <c r="G59" s="27"/>
      <c r="H59" s="27"/>
      <c r="I59" s="27"/>
      <c r="J59" s="27"/>
      <c r="K59" s="27"/>
      <c r="N59" s="27"/>
      <c r="O59" s="27"/>
    </row>
    <row r="60" spans="1:15" ht="15.75" customHeight="1">
      <c r="A60" s="27"/>
      <c r="B60" s="27"/>
      <c r="C60" s="27"/>
      <c r="D60" s="50"/>
      <c r="E60" s="50"/>
      <c r="F60" s="50"/>
      <c r="G60" s="27"/>
      <c r="H60" s="27"/>
      <c r="I60" s="27"/>
      <c r="J60" s="27"/>
      <c r="K60" s="27"/>
      <c r="N60" s="27"/>
      <c r="O60" s="27"/>
    </row>
    <row r="61" spans="1:15" ht="15.75" customHeight="1">
      <c r="A61" s="27"/>
      <c r="B61" s="27"/>
      <c r="C61" s="27"/>
      <c r="D61" s="50"/>
      <c r="E61" s="50"/>
      <c r="F61" s="50"/>
      <c r="G61" s="27"/>
      <c r="H61" s="27"/>
      <c r="I61" s="27"/>
      <c r="J61" s="27"/>
      <c r="K61" s="27"/>
      <c r="N61" s="27"/>
      <c r="O61" s="27"/>
    </row>
    <row r="62" spans="1:15" ht="15.75" customHeight="1">
      <c r="A62" s="27"/>
      <c r="B62" s="27"/>
      <c r="C62" s="27"/>
      <c r="D62" s="50"/>
      <c r="E62" s="50"/>
      <c r="F62" s="50"/>
      <c r="G62" s="27"/>
      <c r="H62" s="27"/>
      <c r="I62" s="27"/>
      <c r="J62" s="27"/>
      <c r="K62" s="27"/>
      <c r="N62" s="27"/>
      <c r="O62" s="27"/>
    </row>
    <row r="63" spans="1:15" ht="15.75" customHeight="1">
      <c r="A63" s="27"/>
      <c r="B63" s="27"/>
      <c r="C63" s="27"/>
      <c r="D63" s="50"/>
      <c r="E63" s="50"/>
      <c r="F63" s="50"/>
      <c r="G63" s="27"/>
      <c r="H63" s="27"/>
      <c r="I63" s="27"/>
      <c r="J63" s="27"/>
      <c r="K63" s="27"/>
      <c r="N63" s="27"/>
      <c r="O63" s="27"/>
    </row>
    <row r="64" spans="1:15" ht="15.75" customHeight="1">
      <c r="A64" s="27"/>
      <c r="B64" s="27"/>
      <c r="C64" s="27"/>
      <c r="D64" s="50"/>
      <c r="E64" s="50"/>
      <c r="F64" s="50"/>
      <c r="G64" s="27"/>
      <c r="H64" s="27"/>
      <c r="I64" s="27"/>
      <c r="J64" s="27"/>
      <c r="K64" s="27"/>
      <c r="N64" s="27"/>
      <c r="O64" s="27"/>
    </row>
    <row r="65" spans="1:15" ht="15.75" customHeight="1">
      <c r="A65" s="27"/>
      <c r="B65" s="27"/>
      <c r="C65" s="27"/>
      <c r="D65" s="50"/>
      <c r="E65" s="50"/>
      <c r="F65" s="50"/>
      <c r="G65" s="27"/>
      <c r="H65" s="27"/>
      <c r="I65" s="27"/>
      <c r="J65" s="27"/>
      <c r="K65" s="27"/>
      <c r="N65" s="27"/>
      <c r="O65" s="27"/>
    </row>
    <row r="66" spans="1:15" ht="15.75" customHeight="1">
      <c r="A66" s="27"/>
      <c r="B66" s="27"/>
      <c r="C66" s="27"/>
      <c r="D66" s="50"/>
      <c r="E66" s="50"/>
      <c r="F66" s="50"/>
      <c r="G66" s="27"/>
      <c r="H66" s="27"/>
      <c r="I66" s="27"/>
      <c r="J66" s="27"/>
      <c r="K66" s="27"/>
      <c r="N66" s="27"/>
      <c r="O66" s="27"/>
    </row>
    <row r="67" spans="1:15" ht="15.75" customHeight="1">
      <c r="A67" s="27"/>
      <c r="B67" s="27"/>
      <c r="C67" s="27"/>
      <c r="D67" s="50"/>
      <c r="E67" s="50"/>
      <c r="F67" s="50"/>
      <c r="G67" s="27"/>
      <c r="H67" s="27"/>
      <c r="I67" s="27"/>
      <c r="J67" s="27"/>
      <c r="K67" s="27"/>
      <c r="N67" s="27"/>
      <c r="O67" s="27"/>
    </row>
    <row r="68" spans="1:15" ht="15.75" customHeight="1">
      <c r="A68" s="27"/>
      <c r="B68" s="27"/>
      <c r="C68" s="27"/>
      <c r="D68" s="50"/>
      <c r="E68" s="50"/>
      <c r="F68" s="50"/>
      <c r="G68" s="27"/>
      <c r="H68" s="27"/>
      <c r="I68" s="27"/>
      <c r="J68" s="27"/>
      <c r="K68" s="27"/>
      <c r="N68" s="27"/>
      <c r="O68" s="27"/>
    </row>
    <row r="69" spans="1:15" ht="15.75" customHeight="1">
      <c r="A69" s="27"/>
      <c r="B69" s="27"/>
      <c r="C69" s="27"/>
      <c r="D69" s="50"/>
      <c r="E69" s="50"/>
      <c r="F69" s="50"/>
      <c r="G69" s="27"/>
      <c r="H69" s="27"/>
      <c r="I69" s="27"/>
      <c r="J69" s="27"/>
      <c r="K69" s="27"/>
      <c r="N69" s="27"/>
      <c r="O69" s="27"/>
    </row>
    <row r="70" spans="1:15" ht="15.75" customHeight="1">
      <c r="A70" s="27"/>
      <c r="B70" s="27"/>
      <c r="C70" s="27"/>
      <c r="D70" s="50"/>
      <c r="E70" s="50"/>
      <c r="F70" s="50"/>
      <c r="G70" s="27"/>
      <c r="H70" s="27"/>
      <c r="I70" s="27"/>
      <c r="J70" s="27"/>
      <c r="K70" s="27"/>
      <c r="N70" s="27"/>
      <c r="O70" s="27"/>
    </row>
    <row r="71" spans="1:15" ht="15.75" customHeight="1">
      <c r="A71" s="27"/>
      <c r="B71" s="27"/>
      <c r="C71" s="27"/>
      <c r="D71" s="50"/>
      <c r="E71" s="50"/>
      <c r="F71" s="50"/>
      <c r="G71" s="27"/>
      <c r="H71" s="27"/>
      <c r="I71" s="27"/>
      <c r="J71" s="27"/>
      <c r="K71" s="27"/>
      <c r="N71" s="27"/>
      <c r="O71" s="27"/>
    </row>
    <row r="72" spans="1:15" ht="15.75" customHeight="1">
      <c r="A72" s="27"/>
      <c r="B72" s="27"/>
      <c r="C72" s="27"/>
      <c r="D72" s="50"/>
      <c r="E72" s="50"/>
      <c r="F72" s="50"/>
      <c r="G72" s="27"/>
      <c r="H72" s="27"/>
      <c r="I72" s="27"/>
      <c r="J72" s="27"/>
      <c r="K72" s="27"/>
      <c r="N72" s="27"/>
      <c r="O72" s="27"/>
    </row>
    <row r="73" spans="1:15" ht="15.75" customHeight="1">
      <c r="A73" s="27"/>
      <c r="B73" s="27"/>
      <c r="C73" s="27"/>
      <c r="D73" s="50"/>
      <c r="E73" s="50"/>
      <c r="F73" s="50"/>
      <c r="G73" s="27"/>
      <c r="H73" s="27"/>
      <c r="I73" s="27"/>
      <c r="J73" s="27"/>
      <c r="K73" s="27"/>
      <c r="N73" s="27"/>
      <c r="O73" s="27"/>
    </row>
    <row r="74" spans="1:15" ht="15.75" customHeight="1">
      <c r="A74" s="27"/>
      <c r="B74" s="27"/>
      <c r="C74" s="27"/>
      <c r="D74" s="50"/>
      <c r="E74" s="50"/>
      <c r="F74" s="50"/>
      <c r="G74" s="27"/>
      <c r="H74" s="27"/>
      <c r="I74" s="27"/>
      <c r="J74" s="27"/>
      <c r="K74" s="27"/>
      <c r="N74" s="27"/>
      <c r="O74" s="27"/>
    </row>
    <row r="75" spans="1:15" ht="15.75" customHeight="1">
      <c r="A75" s="27"/>
      <c r="B75" s="27"/>
      <c r="C75" s="27"/>
      <c r="D75" s="50"/>
      <c r="E75" s="50"/>
      <c r="F75" s="50"/>
      <c r="G75" s="27"/>
      <c r="H75" s="27"/>
      <c r="I75" s="27"/>
      <c r="J75" s="27"/>
      <c r="K75" s="27"/>
      <c r="N75" s="27"/>
      <c r="O75" s="27"/>
    </row>
    <row r="76" spans="1:15" ht="15.75" customHeight="1">
      <c r="A76" s="27"/>
      <c r="B76" s="27"/>
      <c r="C76" s="27"/>
      <c r="D76" s="50"/>
      <c r="E76" s="50"/>
      <c r="F76" s="50"/>
      <c r="G76" s="27"/>
      <c r="H76" s="27"/>
      <c r="I76" s="27"/>
      <c r="J76" s="27"/>
      <c r="K76" s="27"/>
      <c r="N76" s="27"/>
      <c r="O76" s="27"/>
    </row>
    <row r="77" spans="1:15" ht="15.75" customHeight="1">
      <c r="A77" s="27"/>
      <c r="B77" s="27"/>
      <c r="C77" s="27"/>
      <c r="D77" s="50"/>
      <c r="E77" s="50"/>
      <c r="F77" s="50"/>
      <c r="G77" s="27"/>
      <c r="H77" s="27"/>
      <c r="I77" s="27"/>
      <c r="J77" s="27"/>
      <c r="K77" s="27"/>
      <c r="N77" s="27"/>
      <c r="O77" s="27"/>
    </row>
    <row r="78" spans="1:15" ht="15.75" customHeight="1">
      <c r="A78" s="27"/>
      <c r="B78" s="27"/>
      <c r="C78" s="27"/>
      <c r="D78" s="50"/>
      <c r="E78" s="50"/>
      <c r="F78" s="50"/>
      <c r="G78" s="27"/>
      <c r="H78" s="27"/>
      <c r="I78" s="27"/>
      <c r="J78" s="27"/>
      <c r="K78" s="27"/>
      <c r="N78" s="27"/>
      <c r="O78" s="27"/>
    </row>
    <row r="79" spans="1:15" ht="15.75" customHeight="1">
      <c r="A79" s="27"/>
      <c r="B79" s="27"/>
      <c r="C79" s="27"/>
      <c r="D79" s="50"/>
      <c r="E79" s="50"/>
      <c r="F79" s="50"/>
      <c r="G79" s="27"/>
      <c r="H79" s="27"/>
      <c r="I79" s="27"/>
      <c r="J79" s="27"/>
      <c r="K79" s="27"/>
      <c r="N79" s="27"/>
      <c r="O79" s="27"/>
    </row>
    <row r="80" spans="1:15" ht="15.75" customHeight="1">
      <c r="A80" s="27"/>
      <c r="B80" s="27"/>
      <c r="C80" s="27"/>
      <c r="D80" s="50"/>
      <c r="E80" s="50"/>
      <c r="F80" s="50"/>
      <c r="G80" s="27"/>
      <c r="H80" s="27"/>
      <c r="I80" s="27"/>
      <c r="J80" s="27"/>
      <c r="K80" s="27"/>
      <c r="N80" s="27"/>
      <c r="O80" s="27"/>
    </row>
    <row r="81" spans="1:15" ht="15.75" customHeight="1">
      <c r="A81" s="27"/>
      <c r="B81" s="27"/>
      <c r="C81" s="27"/>
      <c r="D81" s="50"/>
      <c r="E81" s="50"/>
      <c r="F81" s="50"/>
      <c r="G81" s="27"/>
      <c r="H81" s="27"/>
      <c r="I81" s="27"/>
      <c r="J81" s="27"/>
      <c r="K81" s="27"/>
      <c r="N81" s="27"/>
      <c r="O81" s="27"/>
    </row>
    <row r="82" spans="1:15" ht="15.75" customHeight="1">
      <c r="A82" s="27"/>
      <c r="B82" s="27"/>
      <c r="C82" s="27"/>
      <c r="D82" s="50"/>
      <c r="E82" s="50"/>
      <c r="F82" s="50"/>
      <c r="G82" s="27"/>
      <c r="H82" s="27"/>
      <c r="I82" s="27"/>
      <c r="J82" s="27"/>
      <c r="K82" s="27"/>
      <c r="N82" s="27"/>
      <c r="O82" s="27"/>
    </row>
    <row r="83" spans="1:15" ht="15.75" customHeight="1">
      <c r="A83" s="27"/>
      <c r="B83" s="27"/>
      <c r="C83" s="27"/>
      <c r="D83" s="50"/>
      <c r="E83" s="50"/>
      <c r="F83" s="50"/>
      <c r="G83" s="27"/>
      <c r="H83" s="27"/>
      <c r="I83" s="27"/>
      <c r="J83" s="27"/>
      <c r="K83" s="27"/>
      <c r="N83" s="27"/>
      <c r="O83" s="27"/>
    </row>
    <row r="84" spans="1:15" ht="15.75" customHeight="1">
      <c r="A84" s="27"/>
      <c r="B84" s="27"/>
      <c r="C84" s="27"/>
      <c r="D84" s="50"/>
      <c r="E84" s="50"/>
      <c r="F84" s="50"/>
      <c r="G84" s="27"/>
      <c r="H84" s="27"/>
      <c r="I84" s="27"/>
      <c r="J84" s="27"/>
      <c r="K84" s="27"/>
      <c r="N84" s="27"/>
      <c r="O84" s="27"/>
    </row>
    <row r="85" spans="1:15" ht="15.75" customHeight="1">
      <c r="A85" s="27"/>
      <c r="B85" s="27"/>
      <c r="C85" s="27"/>
      <c r="D85" s="50"/>
      <c r="E85" s="50"/>
      <c r="F85" s="50"/>
      <c r="G85" s="27"/>
      <c r="H85" s="27"/>
      <c r="I85" s="27"/>
      <c r="J85" s="27"/>
      <c r="K85" s="27"/>
      <c r="N85" s="27"/>
      <c r="O85" s="27"/>
    </row>
    <row r="86" spans="1:15" ht="15.75" customHeight="1">
      <c r="A86" s="27"/>
      <c r="B86" s="27"/>
      <c r="C86" s="27"/>
      <c r="D86" s="50"/>
      <c r="E86" s="50"/>
      <c r="F86" s="50"/>
      <c r="G86" s="27"/>
      <c r="H86" s="27"/>
      <c r="I86" s="27"/>
      <c r="J86" s="27"/>
      <c r="K86" s="27"/>
      <c r="N86" s="27"/>
      <c r="O86" s="27"/>
    </row>
    <row r="87" spans="1:15" ht="15.75" customHeight="1">
      <c r="A87" s="27"/>
      <c r="B87" s="27"/>
      <c r="C87" s="27"/>
      <c r="D87" s="50"/>
      <c r="E87" s="50"/>
      <c r="F87" s="50"/>
      <c r="G87" s="27"/>
      <c r="H87" s="27"/>
      <c r="I87" s="27"/>
      <c r="J87" s="27"/>
      <c r="K87" s="27"/>
      <c r="N87" s="27"/>
      <c r="O87" s="27"/>
    </row>
    <row r="88" spans="1:15" ht="15.75" customHeight="1">
      <c r="A88" s="27"/>
      <c r="B88" s="27"/>
      <c r="C88" s="27"/>
      <c r="D88" s="50"/>
      <c r="E88" s="50"/>
      <c r="F88" s="50"/>
      <c r="G88" s="27"/>
      <c r="H88" s="27"/>
      <c r="I88" s="27"/>
      <c r="J88" s="27"/>
      <c r="K88" s="27"/>
      <c r="N88" s="27"/>
      <c r="O88" s="27"/>
    </row>
    <row r="89" spans="1:15" ht="15.75" customHeight="1">
      <c r="A89" s="27"/>
      <c r="B89" s="27"/>
      <c r="C89" s="27"/>
      <c r="D89" s="50"/>
      <c r="E89" s="50"/>
      <c r="F89" s="50"/>
      <c r="G89" s="27"/>
      <c r="H89" s="27"/>
      <c r="I89" s="27"/>
      <c r="J89" s="27"/>
      <c r="K89" s="27"/>
      <c r="N89" s="27"/>
      <c r="O89" s="27"/>
    </row>
    <row r="90" spans="1:15" ht="15.75" customHeight="1">
      <c r="A90" s="27"/>
      <c r="B90" s="27"/>
      <c r="C90" s="27"/>
      <c r="D90" s="50"/>
      <c r="E90" s="50"/>
      <c r="F90" s="50"/>
      <c r="G90" s="27"/>
      <c r="H90" s="27"/>
      <c r="I90" s="27"/>
      <c r="J90" s="27"/>
      <c r="K90" s="27"/>
      <c r="N90" s="27"/>
      <c r="O90" s="27"/>
    </row>
    <row r="91" spans="1:15" ht="15.75" customHeight="1">
      <c r="A91" s="27"/>
      <c r="B91" s="27"/>
      <c r="C91" s="27"/>
      <c r="D91" s="50"/>
      <c r="E91" s="50"/>
      <c r="F91" s="50"/>
      <c r="G91" s="27"/>
      <c r="H91" s="27"/>
      <c r="I91" s="27"/>
      <c r="J91" s="27"/>
      <c r="K91" s="27"/>
      <c r="N91" s="27"/>
      <c r="O91" s="27"/>
    </row>
    <row r="92" spans="1:15" ht="15.75" customHeight="1">
      <c r="A92" s="27"/>
      <c r="B92" s="27"/>
      <c r="C92" s="27"/>
      <c r="D92" s="50"/>
      <c r="E92" s="50"/>
      <c r="F92" s="50"/>
      <c r="G92" s="27"/>
      <c r="H92" s="27"/>
      <c r="I92" s="27"/>
      <c r="J92" s="27"/>
      <c r="K92" s="27"/>
      <c r="N92" s="27"/>
      <c r="O92" s="27"/>
    </row>
    <row r="93" spans="1:15" ht="15.75" customHeight="1">
      <c r="A93" s="27"/>
      <c r="B93" s="27"/>
      <c r="C93" s="27"/>
      <c r="D93" s="50"/>
      <c r="E93" s="50"/>
      <c r="F93" s="50"/>
      <c r="G93" s="27"/>
      <c r="H93" s="27"/>
      <c r="I93" s="27"/>
      <c r="J93" s="27"/>
      <c r="K93" s="27"/>
      <c r="N93" s="27"/>
      <c r="O93" s="27"/>
    </row>
    <row r="94" spans="1:15" ht="15.75" customHeight="1">
      <c r="A94" s="27"/>
      <c r="B94" s="27"/>
      <c r="C94" s="27"/>
      <c r="D94" s="50"/>
      <c r="E94" s="50"/>
      <c r="F94" s="50"/>
      <c r="G94" s="27"/>
      <c r="H94" s="27"/>
      <c r="I94" s="27"/>
      <c r="J94" s="27"/>
      <c r="K94" s="27"/>
      <c r="N94" s="27"/>
      <c r="O94" s="27"/>
    </row>
    <row r="95" spans="1:15" ht="15.75" customHeight="1">
      <c r="A95" s="27"/>
      <c r="B95" s="27"/>
      <c r="C95" s="27"/>
      <c r="D95" s="50"/>
      <c r="E95" s="50"/>
      <c r="F95" s="50"/>
      <c r="G95" s="27"/>
      <c r="H95" s="27"/>
      <c r="I95" s="27"/>
      <c r="J95" s="27"/>
      <c r="K95" s="27"/>
      <c r="N95" s="27"/>
      <c r="O95" s="27"/>
    </row>
    <row r="96" spans="1:15" ht="15.75" customHeight="1">
      <c r="A96" s="27"/>
      <c r="B96" s="27"/>
      <c r="C96" s="27"/>
      <c r="D96" s="50"/>
      <c r="E96" s="50"/>
      <c r="F96" s="50"/>
      <c r="G96" s="27"/>
      <c r="H96" s="27"/>
      <c r="I96" s="27"/>
      <c r="J96" s="27"/>
      <c r="K96" s="27"/>
      <c r="N96" s="27"/>
      <c r="O96" s="27"/>
    </row>
    <row r="97" spans="1:15" ht="15.75" customHeight="1">
      <c r="A97" s="27"/>
      <c r="B97" s="27"/>
      <c r="C97" s="27"/>
      <c r="D97" s="50"/>
      <c r="E97" s="50"/>
      <c r="F97" s="50"/>
      <c r="G97" s="27"/>
      <c r="H97" s="27"/>
      <c r="I97" s="27"/>
      <c r="J97" s="27"/>
      <c r="K97" s="27"/>
      <c r="N97" s="27"/>
      <c r="O97" s="27"/>
    </row>
    <row r="98" spans="1:15" ht="15.75" customHeight="1">
      <c r="A98" s="27"/>
      <c r="B98" s="27"/>
      <c r="C98" s="27"/>
      <c r="D98" s="50"/>
      <c r="E98" s="50"/>
      <c r="F98" s="50"/>
      <c r="G98" s="27"/>
      <c r="H98" s="27"/>
      <c r="I98" s="27"/>
      <c r="J98" s="27"/>
      <c r="K98" s="27"/>
      <c r="N98" s="27"/>
      <c r="O98" s="27"/>
    </row>
    <row r="99" spans="1:15" ht="15.75" customHeight="1">
      <c r="A99" s="27"/>
      <c r="B99" s="27"/>
      <c r="C99" s="27"/>
      <c r="D99" s="50"/>
      <c r="E99" s="50"/>
      <c r="F99" s="50"/>
      <c r="G99" s="27"/>
      <c r="H99" s="27"/>
      <c r="I99" s="27"/>
      <c r="J99" s="27"/>
      <c r="K99" s="27"/>
      <c r="N99" s="27"/>
      <c r="O99" s="27"/>
    </row>
    <row r="100" spans="1:15" ht="15.75" customHeight="1">
      <c r="A100" s="27"/>
      <c r="B100" s="27"/>
      <c r="C100" s="27"/>
      <c r="D100" s="50"/>
      <c r="E100" s="50"/>
      <c r="F100" s="50"/>
      <c r="G100" s="27"/>
      <c r="H100" s="27"/>
      <c r="I100" s="27"/>
      <c r="J100" s="27"/>
      <c r="K100" s="27"/>
      <c r="N100" s="27"/>
      <c r="O100" s="27"/>
    </row>
    <row r="101" spans="1:15" ht="15.75" customHeight="1">
      <c r="A101" s="27"/>
      <c r="B101" s="27"/>
      <c r="C101" s="27"/>
      <c r="D101" s="50"/>
      <c r="E101" s="50"/>
      <c r="F101" s="50"/>
      <c r="G101" s="27"/>
      <c r="H101" s="27"/>
      <c r="I101" s="27"/>
      <c r="J101" s="27"/>
      <c r="K101" s="27"/>
      <c r="N101" s="27"/>
      <c r="O101" s="27"/>
    </row>
    <row r="102" spans="1:15" ht="15.75" customHeight="1">
      <c r="A102" s="27"/>
      <c r="B102" s="27"/>
      <c r="C102" s="27"/>
      <c r="D102" s="50"/>
      <c r="E102" s="50"/>
      <c r="F102" s="50"/>
      <c r="G102" s="27"/>
      <c r="H102" s="27"/>
      <c r="I102" s="27"/>
      <c r="J102" s="27"/>
      <c r="K102" s="27"/>
      <c r="N102" s="27"/>
      <c r="O102" s="27"/>
    </row>
    <row r="103" spans="1:15" ht="15.75" customHeight="1">
      <c r="A103" s="27"/>
      <c r="B103" s="27"/>
      <c r="C103" s="27"/>
      <c r="D103" s="50"/>
      <c r="E103" s="50"/>
      <c r="F103" s="50"/>
      <c r="G103" s="27"/>
      <c r="H103" s="27"/>
      <c r="I103" s="27"/>
      <c r="J103" s="27"/>
      <c r="K103" s="27"/>
      <c r="N103" s="27"/>
      <c r="O103" s="27"/>
    </row>
    <row r="104" spans="1:15" ht="15.75" customHeight="1">
      <c r="A104" s="27"/>
      <c r="B104" s="27"/>
      <c r="C104" s="27"/>
      <c r="D104" s="50"/>
      <c r="E104" s="50"/>
      <c r="F104" s="50"/>
      <c r="G104" s="27"/>
      <c r="H104" s="27"/>
      <c r="I104" s="27"/>
      <c r="J104" s="27"/>
      <c r="K104" s="27"/>
      <c r="N104" s="27"/>
      <c r="O104" s="27"/>
    </row>
    <row r="105" spans="1:15" ht="15.75" customHeight="1">
      <c r="A105" s="27"/>
      <c r="B105" s="27"/>
      <c r="C105" s="27"/>
      <c r="D105" s="50"/>
      <c r="E105" s="50"/>
      <c r="F105" s="50"/>
      <c r="G105" s="27"/>
      <c r="H105" s="27"/>
      <c r="I105" s="27"/>
      <c r="J105" s="27"/>
      <c r="K105" s="27"/>
      <c r="N105" s="27"/>
      <c r="O105" s="27"/>
    </row>
    <row r="106" spans="1:15" ht="15.75" customHeight="1">
      <c r="A106" s="27"/>
      <c r="B106" s="27"/>
      <c r="C106" s="27"/>
      <c r="D106" s="50"/>
      <c r="E106" s="50"/>
      <c r="F106" s="50"/>
      <c r="G106" s="27"/>
      <c r="H106" s="27"/>
      <c r="I106" s="27"/>
      <c r="J106" s="27"/>
      <c r="K106" s="27"/>
      <c r="N106" s="27"/>
      <c r="O106" s="27"/>
    </row>
    <row r="107" spans="1:15" ht="15.75" customHeight="1">
      <c r="A107" s="27"/>
      <c r="B107" s="27"/>
      <c r="C107" s="27"/>
      <c r="D107" s="50"/>
      <c r="E107" s="50"/>
      <c r="F107" s="50"/>
      <c r="G107" s="27"/>
      <c r="H107" s="27"/>
      <c r="I107" s="27"/>
      <c r="J107" s="27"/>
      <c r="K107" s="27"/>
      <c r="N107" s="27"/>
      <c r="O107" s="27"/>
    </row>
    <row r="108" spans="1:15" ht="15.75" customHeight="1">
      <c r="A108" s="27"/>
      <c r="B108" s="27"/>
      <c r="C108" s="27"/>
      <c r="D108" s="50"/>
      <c r="E108" s="50"/>
      <c r="F108" s="50"/>
      <c r="G108" s="27"/>
      <c r="H108" s="27"/>
      <c r="I108" s="27"/>
      <c r="J108" s="27"/>
      <c r="K108" s="27"/>
      <c r="N108" s="27"/>
      <c r="O108" s="27"/>
    </row>
    <row r="109" spans="1:15" ht="15.75" customHeight="1">
      <c r="A109" s="27"/>
      <c r="B109" s="27"/>
      <c r="C109" s="27"/>
      <c r="D109" s="50"/>
      <c r="E109" s="50"/>
      <c r="F109" s="50"/>
      <c r="G109" s="27"/>
      <c r="H109" s="27"/>
      <c r="I109" s="27"/>
      <c r="J109" s="27"/>
      <c r="K109" s="27"/>
      <c r="N109" s="27"/>
      <c r="O109" s="27"/>
    </row>
    <row r="110" spans="1:15" ht="15.75" customHeight="1">
      <c r="A110" s="27"/>
      <c r="B110" s="27"/>
      <c r="C110" s="27"/>
      <c r="D110" s="50"/>
      <c r="E110" s="50"/>
      <c r="F110" s="50"/>
      <c r="G110" s="27"/>
      <c r="H110" s="27"/>
      <c r="I110" s="27"/>
      <c r="J110" s="27"/>
      <c r="K110" s="27"/>
      <c r="N110" s="27"/>
      <c r="O110" s="27"/>
    </row>
    <row r="111" spans="1:15" ht="15.75" customHeight="1">
      <c r="A111" s="27"/>
      <c r="B111" s="27"/>
      <c r="C111" s="27"/>
      <c r="D111" s="50"/>
      <c r="E111" s="50"/>
      <c r="F111" s="50"/>
      <c r="G111" s="27"/>
      <c r="H111" s="27"/>
      <c r="I111" s="27"/>
      <c r="J111" s="27"/>
      <c r="K111" s="27"/>
      <c r="N111" s="27"/>
      <c r="O111" s="27"/>
    </row>
    <row r="112" spans="1:15" ht="15.75" customHeight="1">
      <c r="A112" s="27"/>
      <c r="B112" s="27"/>
      <c r="C112" s="27"/>
      <c r="D112" s="50"/>
      <c r="E112" s="50"/>
      <c r="F112" s="50"/>
      <c r="G112" s="27"/>
      <c r="H112" s="27"/>
      <c r="I112" s="27"/>
      <c r="J112" s="27"/>
      <c r="K112" s="27"/>
      <c r="N112" s="27"/>
      <c r="O112" s="27"/>
    </row>
    <row r="113" spans="1:15" ht="15.75" customHeight="1">
      <c r="A113" s="27"/>
      <c r="B113" s="27"/>
      <c r="C113" s="27"/>
      <c r="D113" s="50"/>
      <c r="E113" s="50"/>
      <c r="F113" s="50"/>
      <c r="G113" s="27"/>
      <c r="H113" s="27"/>
      <c r="I113" s="27"/>
      <c r="J113" s="27"/>
      <c r="K113" s="27"/>
      <c r="N113" s="27"/>
      <c r="O113" s="27"/>
    </row>
    <row r="114" spans="1:15" ht="15.75" customHeight="1">
      <c r="A114" s="27"/>
      <c r="B114" s="27"/>
      <c r="C114" s="27"/>
      <c r="D114" s="50"/>
      <c r="E114" s="50"/>
      <c r="F114" s="50"/>
      <c r="G114" s="27"/>
      <c r="H114" s="27"/>
      <c r="I114" s="27"/>
      <c r="J114" s="27"/>
      <c r="K114" s="27"/>
      <c r="N114" s="27"/>
      <c r="O114" s="27"/>
    </row>
    <row r="115" spans="1:15" ht="15.75" customHeight="1">
      <c r="A115" s="27"/>
      <c r="B115" s="27"/>
      <c r="C115" s="27"/>
      <c r="D115" s="50"/>
      <c r="E115" s="50"/>
      <c r="F115" s="50"/>
      <c r="G115" s="27"/>
      <c r="H115" s="27"/>
      <c r="I115" s="27"/>
      <c r="J115" s="27"/>
      <c r="K115" s="27"/>
      <c r="N115" s="27"/>
      <c r="O115" s="27"/>
    </row>
    <row r="116" spans="1:15" ht="15.75" customHeight="1">
      <c r="A116" s="27"/>
      <c r="B116" s="27"/>
      <c r="C116" s="27"/>
      <c r="D116" s="50"/>
      <c r="E116" s="50"/>
      <c r="F116" s="50"/>
      <c r="G116" s="27"/>
      <c r="H116" s="27"/>
      <c r="I116" s="27"/>
      <c r="J116" s="27"/>
      <c r="K116" s="27"/>
      <c r="N116" s="27"/>
      <c r="O116" s="27"/>
    </row>
    <row r="117" spans="1:15" ht="15.75" customHeight="1">
      <c r="A117" s="27"/>
      <c r="B117" s="27"/>
      <c r="C117" s="27"/>
      <c r="D117" s="50"/>
      <c r="E117" s="50"/>
      <c r="F117" s="50"/>
      <c r="G117" s="27"/>
      <c r="H117" s="27"/>
      <c r="I117" s="27"/>
      <c r="J117" s="27"/>
      <c r="K117" s="27"/>
      <c r="N117" s="27"/>
      <c r="O117" s="27"/>
    </row>
    <row r="118" spans="1:15" ht="15.75" customHeight="1">
      <c r="A118" s="27"/>
      <c r="B118" s="27"/>
      <c r="C118" s="27"/>
      <c r="D118" s="50"/>
      <c r="E118" s="50"/>
      <c r="F118" s="50"/>
      <c r="G118" s="27"/>
      <c r="H118" s="27"/>
      <c r="I118" s="27"/>
      <c r="J118" s="27"/>
      <c r="K118" s="27"/>
      <c r="N118" s="27"/>
      <c r="O118" s="27"/>
    </row>
    <row r="119" spans="1:15" ht="15.75" customHeight="1">
      <c r="A119" s="27"/>
      <c r="B119" s="27"/>
      <c r="C119" s="27"/>
      <c r="D119" s="50"/>
      <c r="E119" s="50"/>
      <c r="F119" s="50"/>
      <c r="G119" s="27"/>
      <c r="H119" s="27"/>
      <c r="I119" s="27"/>
      <c r="J119" s="27"/>
      <c r="K119" s="27"/>
      <c r="N119" s="27"/>
      <c r="O119" s="27"/>
    </row>
    <row r="120" spans="1:15" ht="15.75" customHeight="1">
      <c r="A120" s="27"/>
      <c r="B120" s="27"/>
      <c r="C120" s="27"/>
      <c r="D120" s="50"/>
      <c r="E120" s="50"/>
      <c r="F120" s="50"/>
      <c r="G120" s="27"/>
      <c r="H120" s="27"/>
      <c r="I120" s="27"/>
      <c r="J120" s="27"/>
      <c r="K120" s="27"/>
      <c r="N120" s="27"/>
      <c r="O120" s="27"/>
    </row>
    <row r="121" spans="1:15" ht="15.75" customHeight="1">
      <c r="A121" s="27"/>
      <c r="B121" s="27"/>
      <c r="C121" s="27"/>
      <c r="D121" s="50"/>
      <c r="E121" s="50"/>
      <c r="F121" s="50"/>
      <c r="G121" s="27"/>
      <c r="H121" s="27"/>
      <c r="I121" s="27"/>
      <c r="J121" s="27"/>
      <c r="K121" s="27"/>
      <c r="N121" s="27"/>
      <c r="O121" s="27"/>
    </row>
    <row r="122" spans="1:15" ht="15.75" customHeight="1">
      <c r="A122" s="27"/>
      <c r="B122" s="27"/>
      <c r="C122" s="27"/>
      <c r="D122" s="50"/>
      <c r="E122" s="50"/>
      <c r="F122" s="50"/>
      <c r="G122" s="27"/>
      <c r="H122" s="27"/>
      <c r="I122" s="27"/>
      <c r="J122" s="27"/>
      <c r="K122" s="27"/>
      <c r="N122" s="27"/>
      <c r="O122" s="27"/>
    </row>
    <row r="123" spans="1:15" ht="15.75" customHeight="1">
      <c r="A123" s="27"/>
      <c r="B123" s="27"/>
      <c r="C123" s="27"/>
      <c r="D123" s="50"/>
      <c r="E123" s="50"/>
      <c r="F123" s="50"/>
      <c r="G123" s="27"/>
      <c r="H123" s="27"/>
      <c r="I123" s="27"/>
      <c r="J123" s="27"/>
      <c r="K123" s="27"/>
      <c r="N123" s="27"/>
      <c r="O123" s="27"/>
    </row>
    <row r="124" spans="1:15" ht="15.75" customHeight="1">
      <c r="A124" s="27"/>
      <c r="B124" s="27"/>
      <c r="C124" s="27"/>
      <c r="D124" s="50"/>
      <c r="E124" s="50"/>
      <c r="F124" s="50"/>
      <c r="G124" s="27"/>
      <c r="H124" s="27"/>
      <c r="I124" s="27"/>
      <c r="J124" s="27"/>
      <c r="K124" s="27"/>
      <c r="N124" s="27"/>
      <c r="O124" s="27"/>
    </row>
    <row r="125" spans="1:15" ht="15.75" customHeight="1">
      <c r="A125" s="27"/>
      <c r="B125" s="27"/>
      <c r="C125" s="27"/>
      <c r="D125" s="50"/>
      <c r="E125" s="50"/>
      <c r="F125" s="50"/>
      <c r="G125" s="27"/>
      <c r="H125" s="27"/>
      <c r="I125" s="27"/>
      <c r="J125" s="27"/>
      <c r="K125" s="27"/>
      <c r="N125" s="27"/>
      <c r="O125" s="27"/>
    </row>
    <row r="126" spans="1:15" ht="15.75" customHeight="1">
      <c r="A126" s="27"/>
      <c r="B126" s="27"/>
      <c r="C126" s="27"/>
      <c r="D126" s="50"/>
      <c r="E126" s="50"/>
      <c r="F126" s="50"/>
      <c r="G126" s="27"/>
      <c r="H126" s="27"/>
      <c r="I126" s="27"/>
      <c r="J126" s="27"/>
      <c r="K126" s="27"/>
      <c r="N126" s="27"/>
      <c r="O126" s="27"/>
    </row>
    <row r="127" spans="1:15" ht="15.75" customHeight="1">
      <c r="A127" s="27"/>
      <c r="B127" s="27"/>
      <c r="C127" s="27"/>
      <c r="D127" s="50"/>
      <c r="E127" s="50"/>
      <c r="F127" s="50"/>
      <c r="G127" s="27"/>
      <c r="H127" s="27"/>
      <c r="I127" s="27"/>
      <c r="J127" s="27"/>
      <c r="K127" s="27"/>
      <c r="N127" s="27"/>
      <c r="O127" s="27"/>
    </row>
    <row r="128" spans="1:15" ht="15.75" customHeight="1">
      <c r="A128" s="27"/>
      <c r="B128" s="27"/>
      <c r="C128" s="27"/>
      <c r="D128" s="50"/>
      <c r="E128" s="50"/>
      <c r="F128" s="50"/>
      <c r="G128" s="27"/>
      <c r="H128" s="27"/>
      <c r="I128" s="27"/>
      <c r="J128" s="27"/>
      <c r="K128" s="27"/>
      <c r="N128" s="27"/>
      <c r="O128" s="27"/>
    </row>
    <row r="129" spans="1:15" ht="15.75" customHeight="1">
      <c r="A129" s="27"/>
      <c r="B129" s="27"/>
      <c r="C129" s="27"/>
      <c r="D129" s="50"/>
      <c r="E129" s="50"/>
      <c r="F129" s="50"/>
      <c r="G129" s="27"/>
      <c r="H129" s="27"/>
      <c r="I129" s="27"/>
      <c r="J129" s="27"/>
      <c r="K129" s="27"/>
      <c r="N129" s="27"/>
      <c r="O129" s="27"/>
    </row>
    <row r="130" spans="1:15" ht="15.75" customHeight="1">
      <c r="A130" s="27"/>
      <c r="B130" s="27"/>
      <c r="C130" s="27"/>
      <c r="D130" s="50"/>
      <c r="E130" s="50"/>
      <c r="F130" s="50"/>
      <c r="G130" s="27"/>
      <c r="H130" s="27"/>
      <c r="I130" s="27"/>
      <c r="J130" s="27"/>
      <c r="K130" s="27"/>
      <c r="N130" s="27"/>
      <c r="O130" s="27"/>
    </row>
    <row r="131" spans="1:15" ht="15.75" customHeight="1">
      <c r="A131" s="27"/>
      <c r="B131" s="27"/>
      <c r="C131" s="27"/>
      <c r="D131" s="50"/>
      <c r="E131" s="50"/>
      <c r="F131" s="50"/>
      <c r="G131" s="27"/>
      <c r="H131" s="27"/>
      <c r="I131" s="27"/>
      <c r="J131" s="27"/>
      <c r="K131" s="27"/>
      <c r="N131" s="27"/>
      <c r="O131" s="27"/>
    </row>
    <row r="132" spans="1:15" ht="15.75" customHeight="1">
      <c r="A132" s="27"/>
      <c r="B132" s="27"/>
      <c r="C132" s="27"/>
      <c r="D132" s="50"/>
      <c r="E132" s="50"/>
      <c r="F132" s="50"/>
      <c r="G132" s="27"/>
      <c r="H132" s="27"/>
      <c r="I132" s="27"/>
      <c r="J132" s="27"/>
      <c r="K132" s="27"/>
      <c r="N132" s="27"/>
      <c r="O132" s="27"/>
    </row>
    <row r="133" spans="1:15" ht="15.75" customHeight="1">
      <c r="A133" s="27"/>
      <c r="B133" s="27"/>
      <c r="C133" s="27"/>
      <c r="D133" s="50"/>
      <c r="E133" s="50"/>
      <c r="F133" s="50"/>
      <c r="G133" s="27"/>
      <c r="H133" s="27"/>
      <c r="I133" s="27"/>
      <c r="J133" s="27"/>
      <c r="K133" s="27"/>
      <c r="N133" s="27"/>
      <c r="O133" s="27"/>
    </row>
    <row r="134" spans="1:15" ht="15.75" customHeight="1">
      <c r="A134" s="27"/>
      <c r="B134" s="27"/>
      <c r="C134" s="27"/>
      <c r="D134" s="50"/>
      <c r="E134" s="50"/>
      <c r="F134" s="50"/>
      <c r="G134" s="27"/>
      <c r="H134" s="27"/>
      <c r="I134" s="27"/>
      <c r="J134" s="27"/>
      <c r="K134" s="27"/>
      <c r="N134" s="27"/>
      <c r="O134" s="27"/>
    </row>
    <row r="135" spans="1:15" ht="15.75" customHeight="1">
      <c r="A135" s="27"/>
      <c r="B135" s="27"/>
      <c r="C135" s="27"/>
      <c r="D135" s="50"/>
      <c r="E135" s="50"/>
      <c r="F135" s="50"/>
      <c r="G135" s="27"/>
      <c r="H135" s="27"/>
      <c r="I135" s="27"/>
      <c r="J135" s="27"/>
      <c r="K135" s="27"/>
      <c r="N135" s="27"/>
      <c r="O135" s="27"/>
    </row>
    <row r="136" spans="1:15" ht="15.75" customHeight="1">
      <c r="A136" s="27"/>
      <c r="B136" s="27"/>
      <c r="C136" s="27"/>
      <c r="D136" s="50"/>
      <c r="E136" s="50"/>
      <c r="F136" s="50"/>
      <c r="G136" s="27"/>
      <c r="H136" s="27"/>
      <c r="I136" s="27"/>
      <c r="J136" s="27"/>
      <c r="K136" s="27"/>
      <c r="N136" s="27"/>
      <c r="O136" s="27"/>
    </row>
    <row r="137" spans="1:15" ht="15.75" customHeight="1">
      <c r="A137" s="27"/>
      <c r="B137" s="27"/>
      <c r="C137" s="27"/>
      <c r="D137" s="50"/>
      <c r="E137" s="50"/>
      <c r="F137" s="50"/>
      <c r="G137" s="27"/>
      <c r="H137" s="27"/>
      <c r="I137" s="27"/>
      <c r="J137" s="27"/>
      <c r="K137" s="27"/>
      <c r="N137" s="27"/>
      <c r="O137" s="27"/>
    </row>
    <row r="138" spans="1:15" ht="15.75" customHeight="1">
      <c r="A138" s="27"/>
      <c r="B138" s="27"/>
      <c r="C138" s="27"/>
      <c r="D138" s="50"/>
      <c r="E138" s="50"/>
      <c r="F138" s="50"/>
      <c r="G138" s="27"/>
      <c r="H138" s="27"/>
      <c r="I138" s="27"/>
      <c r="J138" s="27"/>
      <c r="K138" s="27"/>
      <c r="N138" s="27"/>
      <c r="O138" s="27"/>
    </row>
    <row r="139" spans="1:15" ht="15.75" customHeight="1">
      <c r="A139" s="27"/>
      <c r="B139" s="27"/>
      <c r="C139" s="27"/>
      <c r="D139" s="50"/>
      <c r="E139" s="50"/>
      <c r="F139" s="50"/>
      <c r="G139" s="27"/>
      <c r="H139" s="27"/>
      <c r="I139" s="27"/>
      <c r="J139" s="27"/>
      <c r="K139" s="27"/>
      <c r="N139" s="27"/>
      <c r="O139" s="27"/>
    </row>
    <row r="140" spans="1:15" ht="15.75" customHeight="1">
      <c r="A140" s="27"/>
      <c r="B140" s="27"/>
      <c r="C140" s="27"/>
      <c r="D140" s="50"/>
      <c r="E140" s="50"/>
      <c r="F140" s="50"/>
      <c r="G140" s="27"/>
      <c r="H140" s="27"/>
      <c r="I140" s="27"/>
      <c r="J140" s="27"/>
      <c r="K140" s="27"/>
      <c r="N140" s="27"/>
      <c r="O140" s="27"/>
    </row>
    <row r="141" spans="1:15" ht="15.75" customHeight="1">
      <c r="A141" s="27"/>
      <c r="B141" s="27"/>
      <c r="C141" s="27"/>
      <c r="D141" s="50"/>
      <c r="E141" s="50"/>
      <c r="F141" s="50"/>
      <c r="G141" s="27"/>
      <c r="H141" s="27"/>
      <c r="I141" s="27"/>
      <c r="J141" s="27"/>
      <c r="K141" s="27"/>
      <c r="N141" s="27"/>
      <c r="O141" s="27"/>
    </row>
    <row r="142" spans="1:15" ht="15.75" customHeight="1">
      <c r="A142" s="27"/>
      <c r="B142" s="27"/>
      <c r="C142" s="27"/>
      <c r="D142" s="50"/>
      <c r="E142" s="50"/>
      <c r="F142" s="50"/>
      <c r="G142" s="27"/>
      <c r="H142" s="27"/>
      <c r="I142" s="27"/>
      <c r="J142" s="27"/>
      <c r="K142" s="27"/>
      <c r="N142" s="27"/>
      <c r="O142" s="27"/>
    </row>
    <row r="143" spans="1:15" ht="15.75" customHeight="1">
      <c r="A143" s="27"/>
      <c r="B143" s="27"/>
      <c r="C143" s="27"/>
      <c r="D143" s="50"/>
      <c r="E143" s="50"/>
      <c r="F143" s="50"/>
      <c r="G143" s="27"/>
      <c r="H143" s="27"/>
      <c r="I143" s="27"/>
      <c r="J143" s="27"/>
      <c r="K143" s="27"/>
      <c r="N143" s="27"/>
      <c r="O143" s="27"/>
    </row>
    <row r="144" spans="1:15" ht="15.75" customHeight="1">
      <c r="A144" s="27"/>
      <c r="B144" s="27"/>
      <c r="C144" s="27"/>
      <c r="D144" s="50"/>
      <c r="E144" s="50"/>
      <c r="F144" s="50"/>
      <c r="G144" s="27"/>
      <c r="H144" s="27"/>
      <c r="I144" s="27"/>
      <c r="J144" s="27"/>
      <c r="K144" s="27"/>
      <c r="N144" s="27"/>
      <c r="O144" s="27"/>
    </row>
    <row r="145" spans="1:29" ht="15.75" customHeight="1">
      <c r="A145" s="27"/>
      <c r="B145" s="27"/>
      <c r="C145" s="27"/>
      <c r="D145" s="50"/>
      <c r="E145" s="50"/>
      <c r="F145" s="50"/>
      <c r="G145" s="27"/>
      <c r="H145" s="27"/>
      <c r="I145" s="27"/>
      <c r="J145" s="27"/>
      <c r="K145" s="27"/>
      <c r="N145" s="27"/>
      <c r="O145" s="27"/>
    </row>
    <row r="146" spans="1:29" ht="15.75" customHeight="1">
      <c r="A146" s="27"/>
      <c r="B146" s="27"/>
      <c r="C146" s="27"/>
      <c r="D146" s="50"/>
      <c r="E146" s="50"/>
      <c r="F146" s="50"/>
      <c r="G146" s="27"/>
      <c r="H146" s="27"/>
      <c r="I146" s="27"/>
      <c r="J146" s="27"/>
      <c r="K146" s="27"/>
      <c r="N146" s="27"/>
      <c r="O146" s="27"/>
    </row>
    <row r="147" spans="1:29" ht="15.75" customHeight="1">
      <c r="A147" s="27"/>
      <c r="B147" s="27"/>
      <c r="C147" s="27"/>
      <c r="D147" s="50"/>
      <c r="E147" s="50"/>
      <c r="F147" s="50"/>
      <c r="G147" s="27"/>
      <c r="H147" s="27"/>
      <c r="I147" s="27"/>
      <c r="J147" s="27"/>
      <c r="K147" s="27"/>
      <c r="N147" s="27"/>
      <c r="O147" s="27"/>
    </row>
    <row r="148" spans="1:29" ht="15.75" customHeight="1">
      <c r="A148" s="27"/>
      <c r="B148" s="27"/>
      <c r="C148" s="27"/>
      <c r="D148" s="50"/>
      <c r="E148" s="50"/>
      <c r="F148" s="50"/>
      <c r="G148" s="27"/>
      <c r="H148" s="27"/>
      <c r="I148" s="27"/>
      <c r="J148" s="27"/>
      <c r="K148" s="27"/>
      <c r="N148" s="27"/>
      <c r="O148" s="27"/>
    </row>
    <row r="149" spans="1:29" ht="15.75" customHeight="1">
      <c r="A149" s="27"/>
      <c r="B149" s="27"/>
      <c r="C149" s="27"/>
      <c r="D149" s="50"/>
      <c r="E149" s="50"/>
      <c r="F149" s="50"/>
      <c r="G149" s="27"/>
      <c r="H149" s="27"/>
      <c r="I149" s="27"/>
      <c r="J149" s="27"/>
      <c r="K149" s="27"/>
      <c r="N149" s="27"/>
      <c r="O149" s="27"/>
    </row>
    <row r="150" spans="1:29" ht="15.75" customHeight="1">
      <c r="A150" s="27"/>
      <c r="B150" s="27"/>
      <c r="C150" s="27"/>
      <c r="D150" s="50"/>
      <c r="E150" s="50"/>
      <c r="F150" s="50"/>
      <c r="G150" s="27"/>
      <c r="H150" s="27"/>
      <c r="I150" s="27"/>
      <c r="J150" s="27"/>
      <c r="K150" s="27"/>
      <c r="N150" s="27"/>
      <c r="O150" s="27"/>
    </row>
    <row r="151" spans="1:29" ht="15.75" customHeight="1">
      <c r="A151" s="27"/>
      <c r="B151" s="27"/>
      <c r="C151" s="27"/>
      <c r="D151" s="50"/>
      <c r="E151" s="50"/>
      <c r="F151" s="50"/>
      <c r="G151" s="27"/>
      <c r="H151" s="27"/>
      <c r="I151" s="27"/>
      <c r="J151" s="27"/>
      <c r="K151" s="27"/>
      <c r="N151" s="27"/>
      <c r="O151" s="27"/>
    </row>
    <row r="152" spans="1:29" ht="15.75" customHeight="1">
      <c r="A152" s="27"/>
      <c r="B152" s="27"/>
      <c r="C152" s="27"/>
      <c r="D152" s="50"/>
      <c r="E152" s="50"/>
      <c r="F152" s="50"/>
      <c r="G152" s="27"/>
      <c r="H152" s="27"/>
      <c r="I152" s="27"/>
      <c r="J152" s="27"/>
      <c r="K152" s="27"/>
      <c r="N152" s="27"/>
      <c r="O152" s="27"/>
    </row>
    <row r="153" spans="1:29" ht="15.75" customHeight="1">
      <c r="A153" s="27"/>
      <c r="B153" s="27"/>
      <c r="C153" s="27"/>
      <c r="D153" s="50"/>
      <c r="E153" s="50"/>
      <c r="F153" s="50"/>
      <c r="G153" s="27"/>
      <c r="H153" s="27"/>
      <c r="I153" s="27"/>
      <c r="J153" s="27"/>
      <c r="K153" s="27"/>
      <c r="N153" s="27"/>
      <c r="O153" s="27"/>
    </row>
    <row r="154" spans="1:29" ht="15.75" customHeight="1">
      <c r="A154" s="27"/>
      <c r="B154" s="27"/>
      <c r="C154" s="27"/>
      <c r="D154" s="50"/>
      <c r="E154" s="50"/>
      <c r="F154" s="50"/>
      <c r="G154" s="27"/>
      <c r="H154" s="27"/>
      <c r="I154" s="27"/>
      <c r="J154" s="27"/>
      <c r="K154" s="27"/>
      <c r="N154" s="27"/>
      <c r="O154" s="27"/>
    </row>
    <row r="155" spans="1:29" ht="15.75" customHeight="1">
      <c r="A155" s="27"/>
      <c r="B155" s="27"/>
      <c r="C155" s="27"/>
      <c r="D155" s="50"/>
      <c r="E155" s="50"/>
      <c r="F155" s="50"/>
      <c r="G155" s="27"/>
      <c r="H155" s="27"/>
      <c r="I155" s="27"/>
      <c r="J155" s="27"/>
      <c r="K155" s="27"/>
      <c r="N155" s="27"/>
      <c r="O155" s="27"/>
    </row>
    <row r="156" spans="1:29" ht="15.75" customHeight="1">
      <c r="A156" s="27"/>
      <c r="B156" s="27"/>
      <c r="C156" s="27"/>
      <c r="D156" s="50"/>
      <c r="E156" s="50"/>
      <c r="F156" s="50"/>
      <c r="G156" s="27"/>
      <c r="H156" s="27"/>
      <c r="I156" s="27"/>
      <c r="J156" s="27"/>
      <c r="K156" s="27"/>
      <c r="N156" s="27"/>
      <c r="O156" s="27"/>
    </row>
    <row r="157" spans="1:29" ht="15.75" customHeight="1">
      <c r="A157" s="27"/>
      <c r="B157" s="27"/>
      <c r="C157" s="27"/>
      <c r="D157" s="50"/>
      <c r="E157" s="50"/>
      <c r="F157" s="50"/>
      <c r="G157" s="27"/>
      <c r="H157" s="27"/>
      <c r="I157" s="27"/>
      <c r="J157" s="27"/>
      <c r="K157" s="27"/>
      <c r="N157" s="27"/>
      <c r="O157" s="27"/>
    </row>
    <row r="158" spans="1:29" ht="15.75" customHeight="1">
      <c r="A158" s="27"/>
      <c r="B158" s="27"/>
      <c r="C158" s="27"/>
      <c r="D158" s="50"/>
      <c r="E158" s="50"/>
      <c r="F158" s="50"/>
      <c r="G158" s="27"/>
      <c r="H158" s="27"/>
      <c r="I158" s="27"/>
      <c r="J158" s="27"/>
      <c r="K158" s="27"/>
      <c r="N158" s="27"/>
      <c r="O158" s="27"/>
    </row>
    <row r="159" spans="1:29" ht="15.75" customHeight="1">
      <c r="A159" s="27"/>
      <c r="B159" s="27"/>
      <c r="C159" s="27"/>
      <c r="D159" s="50"/>
      <c r="E159" s="50"/>
      <c r="F159" s="50"/>
      <c r="G159" s="27"/>
      <c r="H159" s="27"/>
      <c r="I159" s="27"/>
      <c r="J159" s="27"/>
      <c r="K159" s="27"/>
      <c r="N159" s="27"/>
      <c r="O159" s="27"/>
    </row>
    <row r="160" spans="1:29" ht="15.75" customHeight="1">
      <c r="A160" s="27"/>
      <c r="B160" s="27"/>
      <c r="C160" s="27"/>
      <c r="D160" s="50"/>
      <c r="E160" s="50"/>
      <c r="F160" s="50"/>
      <c r="G160" s="27"/>
      <c r="H160" s="27"/>
      <c r="I160" s="27"/>
      <c r="J160" s="27"/>
      <c r="K160" s="27"/>
      <c r="N160" s="27"/>
      <c r="O160" s="27"/>
      <c r="AC160" s="27" t="s">
        <v>47</v>
      </c>
    </row>
    <row r="161" spans="1:15" ht="15.75" customHeight="1">
      <c r="A161" s="27"/>
      <c r="B161" s="27"/>
      <c r="C161" s="27"/>
      <c r="D161" s="50"/>
      <c r="E161" s="50"/>
      <c r="F161" s="50"/>
      <c r="G161" s="27"/>
      <c r="H161" s="27"/>
      <c r="I161" s="27"/>
      <c r="J161" s="27"/>
      <c r="K161" s="27"/>
      <c r="N161" s="27"/>
      <c r="O161" s="27"/>
    </row>
    <row r="162" spans="1:15" ht="15.75" customHeight="1">
      <c r="A162" s="27"/>
      <c r="B162" s="27"/>
      <c r="C162" s="27"/>
      <c r="D162" s="50"/>
      <c r="E162" s="50"/>
      <c r="F162" s="50"/>
      <c r="G162" s="27"/>
      <c r="H162" s="27"/>
      <c r="I162" s="27"/>
      <c r="J162" s="27"/>
      <c r="K162" s="27"/>
      <c r="N162" s="27"/>
      <c r="O162" s="27"/>
    </row>
    <row r="163" spans="1:15" ht="15.75" customHeight="1">
      <c r="A163" s="27"/>
      <c r="B163" s="27"/>
      <c r="C163" s="27"/>
      <c r="D163" s="50"/>
      <c r="E163" s="50"/>
      <c r="F163" s="50"/>
      <c r="G163" s="27"/>
      <c r="H163" s="27"/>
      <c r="I163" s="27"/>
      <c r="J163" s="27"/>
      <c r="K163" s="27"/>
      <c r="N163" s="27"/>
      <c r="O163" s="27"/>
    </row>
    <row r="164" spans="1:15" ht="15.75" customHeight="1">
      <c r="A164" s="27"/>
      <c r="B164" s="27"/>
      <c r="C164" s="27"/>
      <c r="D164" s="50"/>
      <c r="E164" s="50"/>
      <c r="F164" s="50"/>
      <c r="G164" s="27"/>
      <c r="H164" s="27"/>
      <c r="I164" s="27"/>
      <c r="J164" s="27"/>
      <c r="K164" s="27"/>
      <c r="N164" s="27"/>
      <c r="O164" s="27"/>
    </row>
    <row r="165" spans="1:15" ht="15.75" customHeight="1">
      <c r="A165" s="27"/>
      <c r="B165" s="27"/>
      <c r="C165" s="27"/>
      <c r="D165" s="50"/>
      <c r="E165" s="50"/>
      <c r="F165" s="50"/>
      <c r="G165" s="27"/>
      <c r="H165" s="27"/>
      <c r="I165" s="27"/>
      <c r="J165" s="27"/>
      <c r="K165" s="27"/>
      <c r="N165" s="27"/>
      <c r="O165" s="27"/>
    </row>
    <row r="166" spans="1:15" ht="15.75" customHeight="1">
      <c r="A166" s="27"/>
      <c r="B166" s="27"/>
      <c r="C166" s="27"/>
      <c r="D166" s="50"/>
      <c r="E166" s="50"/>
      <c r="F166" s="50"/>
      <c r="G166" s="27"/>
      <c r="H166" s="27"/>
      <c r="I166" s="27"/>
      <c r="J166" s="27"/>
      <c r="K166" s="27"/>
      <c r="N166" s="27"/>
      <c r="O166" s="27"/>
    </row>
    <row r="167" spans="1:15" ht="15.75" customHeight="1">
      <c r="A167" s="27"/>
      <c r="B167" s="27"/>
      <c r="C167" s="27"/>
      <c r="D167" s="50"/>
      <c r="E167" s="50"/>
      <c r="F167" s="50"/>
      <c r="G167" s="27"/>
      <c r="H167" s="27"/>
      <c r="I167" s="27"/>
      <c r="J167" s="27"/>
      <c r="K167" s="27"/>
      <c r="N167" s="27"/>
      <c r="O167" s="27"/>
    </row>
    <row r="168" spans="1:15" ht="15.75" customHeight="1">
      <c r="A168" s="27"/>
      <c r="B168" s="27"/>
      <c r="C168" s="27"/>
      <c r="D168" s="50"/>
      <c r="E168" s="50"/>
      <c r="F168" s="50"/>
      <c r="G168" s="27"/>
      <c r="H168" s="27"/>
      <c r="I168" s="27"/>
      <c r="J168" s="27"/>
      <c r="K168" s="27"/>
      <c r="N168" s="27"/>
      <c r="O168" s="27"/>
    </row>
    <row r="169" spans="1:15" ht="15.75" customHeight="1">
      <c r="A169" s="27"/>
      <c r="B169" s="27"/>
      <c r="C169" s="27"/>
      <c r="D169" s="50"/>
      <c r="E169" s="50"/>
      <c r="F169" s="50"/>
      <c r="G169" s="27"/>
      <c r="H169" s="27"/>
      <c r="I169" s="27"/>
      <c r="J169" s="27"/>
      <c r="K169" s="27"/>
      <c r="N169" s="27"/>
      <c r="O169" s="27"/>
    </row>
    <row r="170" spans="1:15" ht="15.75" customHeight="1">
      <c r="A170" s="27"/>
      <c r="B170" s="27"/>
      <c r="C170" s="27"/>
      <c r="D170" s="50"/>
      <c r="E170" s="50"/>
      <c r="F170" s="50"/>
      <c r="G170" s="27"/>
      <c r="H170" s="27"/>
      <c r="I170" s="27"/>
      <c r="J170" s="27"/>
      <c r="K170" s="27"/>
      <c r="N170" s="27"/>
      <c r="O170" s="27"/>
    </row>
    <row r="171" spans="1:15" ht="15.75" customHeight="1">
      <c r="A171" s="27"/>
      <c r="B171" s="27"/>
      <c r="C171" s="27"/>
      <c r="D171" s="50"/>
      <c r="E171" s="50"/>
      <c r="F171" s="50"/>
      <c r="G171" s="27"/>
      <c r="H171" s="27"/>
      <c r="I171" s="27"/>
      <c r="J171" s="27"/>
      <c r="K171" s="27"/>
      <c r="N171" s="27"/>
      <c r="O171" s="27"/>
    </row>
    <row r="172" spans="1:15" ht="15.75" customHeight="1">
      <c r="A172" s="27"/>
      <c r="B172" s="27"/>
      <c r="C172" s="27"/>
      <c r="D172" s="50"/>
      <c r="E172" s="50"/>
      <c r="F172" s="50"/>
      <c r="G172" s="27"/>
      <c r="H172" s="27"/>
      <c r="I172" s="27"/>
      <c r="J172" s="27"/>
      <c r="K172" s="27"/>
      <c r="N172" s="27"/>
      <c r="O172" s="27"/>
    </row>
    <row r="173" spans="1:15" ht="15.75" customHeight="1">
      <c r="A173" s="27"/>
      <c r="B173" s="27"/>
      <c r="C173" s="27"/>
      <c r="D173" s="50"/>
      <c r="E173" s="50"/>
      <c r="F173" s="50"/>
      <c r="G173" s="27"/>
      <c r="H173" s="27"/>
      <c r="I173" s="27"/>
      <c r="J173" s="27"/>
      <c r="K173" s="27"/>
      <c r="N173" s="27"/>
      <c r="O173" s="27"/>
    </row>
    <row r="174" spans="1:15" ht="15.75" customHeight="1">
      <c r="A174" s="27"/>
      <c r="B174" s="27"/>
      <c r="C174" s="27"/>
      <c r="D174" s="50"/>
      <c r="E174" s="50"/>
      <c r="F174" s="50"/>
      <c r="G174" s="27"/>
      <c r="H174" s="27"/>
      <c r="I174" s="27"/>
      <c r="J174" s="27"/>
      <c r="K174" s="27"/>
      <c r="N174" s="27"/>
      <c r="O174" s="27"/>
    </row>
    <row r="175" spans="1:15" ht="15.75" customHeight="1">
      <c r="A175" s="27"/>
      <c r="B175" s="27"/>
      <c r="C175" s="27"/>
      <c r="D175" s="50"/>
      <c r="E175" s="50"/>
      <c r="F175" s="50"/>
      <c r="G175" s="27"/>
      <c r="H175" s="27"/>
      <c r="I175" s="27"/>
      <c r="J175" s="27"/>
      <c r="K175" s="27"/>
      <c r="N175" s="27"/>
      <c r="O175" s="27"/>
    </row>
    <row r="176" spans="1:15" ht="15.75" customHeight="1">
      <c r="A176" s="27"/>
      <c r="B176" s="27"/>
      <c r="C176" s="27"/>
      <c r="D176" s="50"/>
      <c r="E176" s="50"/>
      <c r="F176" s="50"/>
      <c r="G176" s="27"/>
      <c r="H176" s="27"/>
      <c r="I176" s="27"/>
      <c r="J176" s="27"/>
      <c r="K176" s="27"/>
      <c r="N176" s="27"/>
      <c r="O176" s="27"/>
    </row>
    <row r="177" spans="1:15" ht="15.75" customHeight="1">
      <c r="A177" s="27"/>
      <c r="B177" s="27"/>
      <c r="C177" s="27"/>
      <c r="D177" s="50"/>
      <c r="E177" s="50"/>
      <c r="F177" s="50"/>
      <c r="G177" s="27"/>
      <c r="H177" s="27"/>
      <c r="I177" s="27"/>
      <c r="J177" s="27"/>
      <c r="K177" s="27"/>
      <c r="N177" s="27"/>
      <c r="O177" s="27"/>
    </row>
    <row r="178" spans="1:15" ht="15.75" customHeight="1">
      <c r="A178" s="27"/>
      <c r="B178" s="27"/>
      <c r="C178" s="27"/>
      <c r="D178" s="50"/>
      <c r="E178" s="50"/>
      <c r="F178" s="50"/>
      <c r="G178" s="27"/>
      <c r="H178" s="27"/>
      <c r="I178" s="27"/>
      <c r="J178" s="27"/>
      <c r="K178" s="27"/>
      <c r="N178" s="27"/>
      <c r="O178" s="27"/>
    </row>
    <row r="179" spans="1:15" ht="15.75" customHeight="1">
      <c r="A179" s="27"/>
      <c r="B179" s="27"/>
      <c r="C179" s="27"/>
      <c r="D179" s="50"/>
      <c r="E179" s="50"/>
      <c r="F179" s="50"/>
      <c r="G179" s="27"/>
      <c r="H179" s="27"/>
      <c r="I179" s="27"/>
      <c r="J179" s="27"/>
      <c r="K179" s="27"/>
      <c r="N179" s="27"/>
      <c r="O179" s="27"/>
    </row>
    <row r="180" spans="1:15" ht="15.75" customHeight="1">
      <c r="A180" s="27"/>
      <c r="B180" s="27"/>
      <c r="C180" s="27"/>
      <c r="D180" s="50"/>
      <c r="E180" s="50"/>
      <c r="F180" s="50"/>
      <c r="G180" s="27"/>
      <c r="H180" s="27"/>
      <c r="I180" s="27"/>
      <c r="J180" s="27"/>
      <c r="K180" s="27"/>
      <c r="N180" s="27"/>
      <c r="O180" s="27"/>
    </row>
    <row r="181" spans="1:15" ht="15.75" customHeight="1">
      <c r="A181" s="27"/>
      <c r="B181" s="27"/>
      <c r="C181" s="27"/>
      <c r="D181" s="50"/>
      <c r="E181" s="50"/>
      <c r="F181" s="50"/>
      <c r="G181" s="27"/>
      <c r="H181" s="27"/>
      <c r="I181" s="27"/>
      <c r="J181" s="27"/>
      <c r="K181" s="27"/>
      <c r="N181" s="27"/>
      <c r="O181" s="27"/>
    </row>
    <row r="182" spans="1:15" ht="15.75" customHeight="1">
      <c r="A182" s="27"/>
      <c r="B182" s="27"/>
      <c r="C182" s="27"/>
      <c r="D182" s="50"/>
      <c r="E182" s="50"/>
      <c r="F182" s="50"/>
      <c r="G182" s="27"/>
      <c r="H182" s="27"/>
      <c r="I182" s="27"/>
      <c r="J182" s="27"/>
      <c r="K182" s="27"/>
      <c r="N182" s="27"/>
      <c r="O182" s="27"/>
    </row>
    <row r="183" spans="1:15" ht="15.75" customHeight="1">
      <c r="A183" s="27"/>
      <c r="B183" s="27"/>
      <c r="C183" s="27"/>
      <c r="D183" s="50"/>
      <c r="E183" s="50"/>
      <c r="F183" s="50"/>
      <c r="G183" s="27"/>
      <c r="H183" s="27"/>
      <c r="I183" s="27"/>
      <c r="J183" s="27"/>
      <c r="K183" s="27"/>
      <c r="N183" s="27"/>
      <c r="O183" s="27"/>
    </row>
    <row r="184" spans="1:15" ht="15.75" customHeight="1">
      <c r="A184" s="27"/>
      <c r="B184" s="27"/>
      <c r="C184" s="27"/>
      <c r="D184" s="50"/>
      <c r="E184" s="50"/>
      <c r="F184" s="50"/>
      <c r="G184" s="27"/>
      <c r="H184" s="27"/>
      <c r="I184" s="27"/>
      <c r="J184" s="27"/>
      <c r="K184" s="27"/>
      <c r="N184" s="27"/>
      <c r="O184" s="27"/>
    </row>
    <row r="185" spans="1:15" ht="15.75" customHeight="1">
      <c r="A185" s="27"/>
      <c r="B185" s="27"/>
      <c r="C185" s="27"/>
      <c r="D185" s="50"/>
      <c r="E185" s="50"/>
      <c r="F185" s="50"/>
      <c r="G185" s="27"/>
      <c r="H185" s="27"/>
      <c r="I185" s="27"/>
      <c r="J185" s="27"/>
      <c r="K185" s="27"/>
      <c r="N185" s="27"/>
      <c r="O185" s="27"/>
    </row>
    <row r="186" spans="1:15" ht="15.75" customHeight="1">
      <c r="A186" s="27"/>
      <c r="B186" s="27"/>
      <c r="C186" s="27"/>
      <c r="D186" s="50"/>
      <c r="E186" s="50"/>
      <c r="F186" s="50"/>
      <c r="G186" s="27"/>
      <c r="H186" s="27"/>
      <c r="I186" s="27"/>
      <c r="J186" s="27"/>
      <c r="K186" s="27"/>
      <c r="N186" s="27"/>
      <c r="O186" s="27"/>
    </row>
    <row r="187" spans="1:15" ht="15.75" customHeight="1">
      <c r="A187" s="27"/>
      <c r="B187" s="27"/>
      <c r="C187" s="27"/>
      <c r="D187" s="50"/>
      <c r="E187" s="50"/>
      <c r="F187" s="50"/>
      <c r="G187" s="27"/>
      <c r="H187" s="27"/>
      <c r="I187" s="27"/>
      <c r="J187" s="27"/>
      <c r="K187" s="27"/>
      <c r="N187" s="27"/>
      <c r="O187" s="27"/>
    </row>
    <row r="188" spans="1:15" ht="15.75" customHeight="1">
      <c r="A188" s="27"/>
      <c r="B188" s="27"/>
      <c r="C188" s="27"/>
      <c r="D188" s="50"/>
      <c r="E188" s="50"/>
      <c r="F188" s="50"/>
      <c r="G188" s="27"/>
      <c r="H188" s="27"/>
      <c r="I188" s="27"/>
      <c r="J188" s="27"/>
      <c r="K188" s="27"/>
      <c r="N188" s="27"/>
      <c r="O188" s="27"/>
    </row>
    <row r="189" spans="1:15" ht="15.75" customHeight="1">
      <c r="A189" s="27"/>
      <c r="B189" s="27"/>
      <c r="C189" s="27"/>
      <c r="D189" s="50"/>
      <c r="E189" s="50"/>
      <c r="F189" s="50"/>
      <c r="G189" s="27"/>
      <c r="H189" s="27"/>
      <c r="I189" s="27"/>
      <c r="J189" s="27"/>
      <c r="K189" s="27"/>
      <c r="N189" s="27"/>
      <c r="O189" s="27"/>
    </row>
    <row r="190" spans="1:15" ht="15.75" customHeight="1">
      <c r="A190" s="27"/>
      <c r="B190" s="27"/>
      <c r="C190" s="27"/>
      <c r="D190" s="50"/>
      <c r="E190" s="50"/>
      <c r="F190" s="50"/>
      <c r="G190" s="27"/>
      <c r="H190" s="27"/>
      <c r="I190" s="27"/>
      <c r="J190" s="27"/>
      <c r="K190" s="27"/>
      <c r="N190" s="27"/>
      <c r="O190" s="27"/>
    </row>
    <row r="191" spans="1:15" ht="15.75" customHeight="1">
      <c r="A191" s="27"/>
      <c r="B191" s="27"/>
      <c r="C191" s="27"/>
      <c r="D191" s="50"/>
      <c r="E191" s="50"/>
      <c r="F191" s="50"/>
      <c r="G191" s="27"/>
      <c r="H191" s="27"/>
      <c r="I191" s="27"/>
      <c r="J191" s="27"/>
      <c r="K191" s="27"/>
      <c r="N191" s="27"/>
      <c r="O191" s="27"/>
    </row>
    <row r="192" spans="1:15" ht="15.75" customHeight="1">
      <c r="A192" s="27"/>
      <c r="B192" s="27"/>
      <c r="C192" s="27"/>
      <c r="D192" s="50"/>
      <c r="E192" s="50"/>
      <c r="F192" s="50"/>
      <c r="G192" s="27"/>
      <c r="H192" s="27"/>
      <c r="I192" s="27"/>
      <c r="J192" s="27"/>
      <c r="K192" s="27"/>
      <c r="N192" s="27"/>
      <c r="O192" s="27"/>
    </row>
    <row r="193" spans="1:15" ht="15.75" customHeight="1">
      <c r="A193" s="27"/>
      <c r="B193" s="27"/>
      <c r="C193" s="27"/>
      <c r="D193" s="50"/>
      <c r="E193" s="50"/>
      <c r="F193" s="50"/>
      <c r="G193" s="27"/>
      <c r="H193" s="27"/>
      <c r="I193" s="27"/>
      <c r="J193" s="27"/>
      <c r="K193" s="27"/>
      <c r="N193" s="27"/>
      <c r="O193" s="27"/>
    </row>
    <row r="194" spans="1:15" ht="15.75" customHeight="1">
      <c r="A194" s="27"/>
      <c r="B194" s="27"/>
      <c r="C194" s="27"/>
      <c r="D194" s="50"/>
      <c r="E194" s="50"/>
      <c r="F194" s="50"/>
      <c r="G194" s="27"/>
      <c r="H194" s="27"/>
      <c r="I194" s="27"/>
      <c r="J194" s="27"/>
      <c r="K194" s="27"/>
      <c r="N194" s="27"/>
      <c r="O194" s="27"/>
    </row>
    <row r="195" spans="1:15" ht="15.75" customHeight="1">
      <c r="A195" s="27"/>
      <c r="B195" s="27"/>
      <c r="C195" s="27"/>
      <c r="D195" s="50"/>
      <c r="E195" s="50"/>
      <c r="F195" s="50"/>
      <c r="G195" s="27"/>
      <c r="H195" s="27"/>
      <c r="I195" s="27"/>
      <c r="J195" s="27"/>
      <c r="K195" s="27"/>
      <c r="N195" s="27"/>
      <c r="O195" s="27"/>
    </row>
    <row r="196" spans="1:15" ht="15.75" customHeight="1">
      <c r="A196" s="27"/>
      <c r="B196" s="27"/>
      <c r="C196" s="27"/>
      <c r="D196" s="50"/>
      <c r="E196" s="50"/>
      <c r="F196" s="50"/>
      <c r="G196" s="27"/>
      <c r="H196" s="27"/>
      <c r="I196" s="27"/>
      <c r="J196" s="27"/>
      <c r="K196" s="27"/>
      <c r="N196" s="27"/>
      <c r="O196" s="27"/>
    </row>
    <row r="197" spans="1:15" ht="15.75" customHeight="1">
      <c r="A197" s="27"/>
      <c r="B197" s="27"/>
      <c r="C197" s="27"/>
      <c r="D197" s="50"/>
      <c r="E197" s="50"/>
      <c r="F197" s="50"/>
      <c r="G197" s="27"/>
      <c r="H197" s="27"/>
      <c r="I197" s="27"/>
      <c r="J197" s="27"/>
      <c r="K197" s="27"/>
      <c r="N197" s="27"/>
      <c r="O197" s="27"/>
    </row>
    <row r="198" spans="1:15" ht="15.75" customHeight="1">
      <c r="A198" s="27"/>
      <c r="B198" s="27"/>
      <c r="C198" s="27"/>
      <c r="D198" s="50"/>
      <c r="E198" s="50"/>
      <c r="F198" s="50"/>
      <c r="G198" s="27"/>
      <c r="H198" s="27"/>
      <c r="I198" s="27"/>
      <c r="J198" s="27"/>
      <c r="K198" s="27"/>
      <c r="N198" s="27"/>
      <c r="O198" s="27"/>
    </row>
    <row r="199" spans="1:15" ht="15.75" customHeight="1">
      <c r="A199" s="27"/>
      <c r="B199" s="27"/>
      <c r="C199" s="27"/>
      <c r="D199" s="50"/>
      <c r="E199" s="50"/>
      <c r="F199" s="50"/>
      <c r="G199" s="27"/>
      <c r="H199" s="27"/>
      <c r="I199" s="27"/>
      <c r="J199" s="27"/>
      <c r="K199" s="27"/>
      <c r="N199" s="27"/>
      <c r="O199" s="27"/>
    </row>
    <row r="200" spans="1:15" ht="15.75" customHeight="1">
      <c r="A200" s="27"/>
      <c r="B200" s="27"/>
      <c r="C200" s="27"/>
      <c r="D200" s="50"/>
      <c r="E200" s="50"/>
      <c r="F200" s="50"/>
      <c r="G200" s="27"/>
      <c r="H200" s="27"/>
      <c r="I200" s="27"/>
      <c r="J200" s="27"/>
      <c r="K200" s="27"/>
      <c r="N200" s="27"/>
      <c r="O200" s="27"/>
    </row>
    <row r="201" spans="1:15" ht="15.75" customHeight="1">
      <c r="A201" s="27"/>
      <c r="B201" s="27"/>
      <c r="C201" s="27"/>
      <c r="D201" s="50"/>
      <c r="E201" s="50"/>
      <c r="F201" s="50"/>
      <c r="G201" s="27"/>
      <c r="H201" s="27"/>
      <c r="I201" s="27"/>
      <c r="J201" s="27"/>
      <c r="K201" s="27"/>
      <c r="N201" s="27"/>
      <c r="O201" s="27"/>
    </row>
    <row r="202" spans="1:15" ht="15.75" customHeight="1">
      <c r="A202" s="27"/>
      <c r="B202" s="27"/>
      <c r="C202" s="27"/>
      <c r="D202" s="50"/>
      <c r="E202" s="50"/>
      <c r="F202" s="50"/>
      <c r="G202" s="27"/>
      <c r="H202" s="27"/>
      <c r="I202" s="27"/>
      <c r="J202" s="27"/>
      <c r="K202" s="27"/>
      <c r="N202" s="27"/>
      <c r="O202" s="27"/>
    </row>
    <row r="203" spans="1:15" ht="15.75" customHeight="1">
      <c r="A203" s="27"/>
      <c r="B203" s="27"/>
      <c r="C203" s="27"/>
      <c r="D203" s="50"/>
      <c r="E203" s="50"/>
      <c r="F203" s="50"/>
      <c r="G203" s="27"/>
      <c r="H203" s="27"/>
      <c r="I203" s="27"/>
      <c r="J203" s="27"/>
      <c r="K203" s="27"/>
      <c r="N203" s="27"/>
      <c r="O203" s="27"/>
    </row>
    <row r="204" spans="1:15" ht="15.75" customHeight="1">
      <c r="A204" s="27"/>
      <c r="B204" s="27"/>
      <c r="C204" s="27"/>
      <c r="D204" s="50"/>
      <c r="E204" s="50"/>
      <c r="F204" s="50"/>
      <c r="G204" s="27"/>
      <c r="H204" s="27"/>
      <c r="I204" s="27"/>
      <c r="J204" s="27"/>
      <c r="K204" s="27"/>
      <c r="N204" s="27"/>
      <c r="O204" s="27"/>
    </row>
    <row r="205" spans="1:15" ht="15.75" customHeight="1">
      <c r="A205" s="27"/>
      <c r="B205" s="27"/>
      <c r="C205" s="27"/>
      <c r="D205" s="50"/>
      <c r="E205" s="50"/>
      <c r="F205" s="50"/>
      <c r="G205" s="27"/>
      <c r="H205" s="27"/>
      <c r="I205" s="27"/>
      <c r="J205" s="27"/>
      <c r="K205" s="27"/>
      <c r="N205" s="27"/>
      <c r="O205" s="27"/>
    </row>
    <row r="206" spans="1:15" ht="15.75" customHeight="1">
      <c r="A206" s="27"/>
      <c r="B206" s="27"/>
      <c r="C206" s="27"/>
      <c r="D206" s="50"/>
      <c r="E206" s="50"/>
      <c r="F206" s="50"/>
      <c r="G206" s="27"/>
      <c r="H206" s="27"/>
      <c r="I206" s="27"/>
      <c r="J206" s="27"/>
      <c r="K206" s="27"/>
      <c r="N206" s="27"/>
      <c r="O206" s="27"/>
    </row>
    <row r="207" spans="1:15" ht="15.75" customHeight="1">
      <c r="A207" s="27"/>
      <c r="B207" s="27"/>
      <c r="C207" s="27"/>
      <c r="D207" s="50"/>
      <c r="E207" s="50"/>
      <c r="F207" s="50"/>
      <c r="G207" s="27"/>
      <c r="H207" s="27"/>
      <c r="I207" s="27"/>
      <c r="J207" s="27"/>
      <c r="K207" s="27"/>
      <c r="N207" s="27"/>
      <c r="O207" s="27"/>
    </row>
    <row r="208" spans="1:15" ht="15.75" customHeight="1">
      <c r="A208" s="27"/>
      <c r="B208" s="27"/>
      <c r="C208" s="27"/>
      <c r="D208" s="50"/>
      <c r="E208" s="50"/>
      <c r="F208" s="50"/>
      <c r="G208" s="27"/>
      <c r="H208" s="27"/>
      <c r="I208" s="27"/>
      <c r="J208" s="27"/>
      <c r="K208" s="27"/>
      <c r="N208" s="27"/>
      <c r="O208" s="27"/>
    </row>
    <row r="209" spans="1:15" ht="15.75" customHeight="1">
      <c r="A209" s="27"/>
      <c r="B209" s="27"/>
      <c r="C209" s="27"/>
      <c r="D209" s="50"/>
      <c r="E209" s="50"/>
      <c r="F209" s="50"/>
      <c r="G209" s="27"/>
      <c r="H209" s="27"/>
      <c r="I209" s="27"/>
      <c r="J209" s="27"/>
      <c r="K209" s="27"/>
      <c r="N209" s="27"/>
      <c r="O209" s="27"/>
    </row>
    <row r="210" spans="1:15" ht="15.75" customHeight="1">
      <c r="A210" s="27"/>
      <c r="B210" s="27"/>
      <c r="C210" s="27"/>
      <c r="D210" s="50"/>
      <c r="E210" s="50"/>
      <c r="F210" s="50"/>
      <c r="G210" s="27"/>
      <c r="H210" s="27"/>
      <c r="I210" s="27"/>
      <c r="J210" s="27"/>
      <c r="K210" s="27"/>
      <c r="N210" s="27"/>
      <c r="O210" s="27"/>
    </row>
    <row r="211" spans="1:15" ht="15.75" customHeight="1">
      <c r="A211" s="27"/>
      <c r="B211" s="27"/>
      <c r="C211" s="27"/>
      <c r="D211" s="50"/>
      <c r="E211" s="50"/>
      <c r="F211" s="50"/>
      <c r="G211" s="27"/>
      <c r="H211" s="27"/>
      <c r="I211" s="27"/>
      <c r="J211" s="27"/>
      <c r="K211" s="27"/>
      <c r="N211" s="27"/>
      <c r="O211" s="27"/>
    </row>
    <row r="212" spans="1:15" ht="15.75" customHeight="1">
      <c r="A212" s="27"/>
      <c r="B212" s="27"/>
      <c r="C212" s="27"/>
      <c r="D212" s="50"/>
      <c r="E212" s="50"/>
      <c r="F212" s="50"/>
      <c r="G212" s="27"/>
      <c r="H212" s="27"/>
      <c r="I212" s="27"/>
      <c r="J212" s="27"/>
      <c r="K212" s="27"/>
      <c r="N212" s="27"/>
      <c r="O212" s="27"/>
    </row>
    <row r="213" spans="1:15" ht="15.75" customHeight="1">
      <c r="A213" s="27"/>
      <c r="B213" s="27"/>
      <c r="C213" s="27"/>
      <c r="D213" s="50"/>
      <c r="E213" s="50"/>
      <c r="F213" s="50"/>
      <c r="G213" s="27"/>
      <c r="H213" s="27"/>
      <c r="I213" s="27"/>
      <c r="J213" s="27"/>
      <c r="K213" s="27"/>
      <c r="N213" s="27"/>
      <c r="O213" s="27"/>
    </row>
    <row r="214" spans="1:15" ht="15.75" customHeight="1">
      <c r="A214" s="27"/>
      <c r="B214" s="27"/>
      <c r="C214" s="27"/>
      <c r="D214" s="50"/>
      <c r="E214" s="50"/>
      <c r="F214" s="50"/>
      <c r="G214" s="27"/>
      <c r="H214" s="27"/>
      <c r="I214" s="27"/>
      <c r="J214" s="27"/>
      <c r="K214" s="27"/>
      <c r="N214" s="27"/>
      <c r="O214" s="27"/>
    </row>
    <row r="215" spans="1:15" ht="15.75" customHeight="1">
      <c r="A215" s="27"/>
      <c r="B215" s="27"/>
      <c r="C215" s="27"/>
      <c r="D215" s="50"/>
      <c r="E215" s="50"/>
      <c r="F215" s="50"/>
      <c r="G215" s="27"/>
      <c r="H215" s="27"/>
      <c r="I215" s="27"/>
      <c r="J215" s="27"/>
      <c r="K215" s="27"/>
      <c r="N215" s="27"/>
      <c r="O215" s="27"/>
    </row>
    <row r="216" spans="1:15" ht="15.75" customHeight="1">
      <c r="A216" s="27"/>
      <c r="B216" s="27"/>
      <c r="C216" s="27"/>
      <c r="D216" s="50"/>
      <c r="E216" s="50"/>
      <c r="F216" s="50"/>
      <c r="G216" s="27"/>
      <c r="H216" s="27"/>
      <c r="I216" s="27"/>
      <c r="J216" s="27"/>
      <c r="K216" s="27"/>
      <c r="N216" s="27"/>
      <c r="O216" s="27"/>
    </row>
    <row r="217" spans="1:15" ht="15.75" customHeight="1">
      <c r="A217" s="27"/>
      <c r="B217" s="27"/>
      <c r="C217" s="27"/>
      <c r="D217" s="50"/>
      <c r="E217" s="50"/>
      <c r="F217" s="50"/>
      <c r="G217" s="27"/>
      <c r="H217" s="27"/>
      <c r="I217" s="27"/>
      <c r="J217" s="27"/>
      <c r="K217" s="27"/>
      <c r="N217" s="27"/>
      <c r="O217" s="27"/>
    </row>
    <row r="218" spans="1:15" ht="15.75" customHeight="1">
      <c r="A218" s="27"/>
      <c r="B218" s="27"/>
      <c r="C218" s="27"/>
      <c r="D218" s="50"/>
      <c r="E218" s="50"/>
      <c r="F218" s="50"/>
      <c r="G218" s="27"/>
      <c r="H218" s="27"/>
      <c r="I218" s="27"/>
      <c r="J218" s="27"/>
      <c r="K218" s="27"/>
      <c r="N218" s="27"/>
      <c r="O218" s="27"/>
    </row>
    <row r="219" spans="1:15" ht="15.75" customHeight="1">
      <c r="A219" s="27"/>
      <c r="B219" s="27"/>
      <c r="C219" s="27"/>
      <c r="D219" s="50"/>
      <c r="E219" s="50"/>
      <c r="F219" s="50"/>
      <c r="G219" s="27"/>
      <c r="H219" s="27"/>
      <c r="I219" s="27"/>
      <c r="J219" s="27"/>
      <c r="K219" s="27"/>
      <c r="N219" s="27"/>
      <c r="O219" s="27"/>
    </row>
    <row r="220" spans="1:15" ht="15.75" customHeight="1">
      <c r="A220" s="27"/>
    </row>
    <row r="221" spans="1:15" ht="15.75" customHeight="1">
      <c r="A221" s="27"/>
    </row>
    <row r="222" spans="1:15" ht="15.75" customHeight="1">
      <c r="A222" s="27"/>
    </row>
    <row r="223" spans="1:15" ht="15.75" customHeight="1">
      <c r="A223" s="27"/>
    </row>
    <row r="224" spans="1:15" ht="15.75" customHeight="1">
      <c r="A224" s="27"/>
    </row>
  </sheetData>
  <sheetProtection algorithmName="SHA-512" hashValue="up+X4dynvywuy+PpfxuvO9H4aW0UjuAabx3qyUwSxphVfTqugwI6Go42wBK7ONiTueykGmCK5/6KILlWLZtaEA==" saltValue="YT5n8OAtq40goyg2nb5cJQ==" spinCount="100000" sheet="1" objects="1" scenarios="1"/>
  <mergeCells count="20">
    <mergeCell ref="B23:C25"/>
    <mergeCell ref="B38:C40"/>
    <mergeCell ref="B26:C28"/>
    <mergeCell ref="B29:C31"/>
    <mergeCell ref="B32:C34"/>
    <mergeCell ref="B35:C37"/>
    <mergeCell ref="B11:C13"/>
    <mergeCell ref="B14:C16"/>
    <mergeCell ref="B17:C19"/>
    <mergeCell ref="B20:C22"/>
    <mergeCell ref="N6:N7"/>
    <mergeCell ref="B4:O4"/>
    <mergeCell ref="B8:C10"/>
    <mergeCell ref="M6:M7"/>
    <mergeCell ref="E6:E7"/>
    <mergeCell ref="F6:F7"/>
    <mergeCell ref="G6:J6"/>
    <mergeCell ref="K6:K7"/>
    <mergeCell ref="L6:L7"/>
    <mergeCell ref="O6:O7"/>
  </mergeCells>
  <phoneticPr fontId="3" type="noConversion"/>
  <pageMargins left="0.82677165354330717" right="0.47244094488188981" top="0.98425196850393704" bottom="0" header="0.51181102362204722" footer="0"/>
  <pageSetup scale="86" orientation="portrait" horizontalDpi="1200" verticalDpi="1200" r:id="rId1"/>
  <headerFooter alignWithMargins="0">
    <oddHeader>&amp;C&amp;11INSTITUTO SUPERIOR TÉCNICO — BALANÇO SOCIAL DE 2018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9DE0"/>
    <pageSetUpPr fitToPage="1"/>
  </sheetPr>
  <dimension ref="A1:DY315"/>
  <sheetViews>
    <sheetView showGridLines="0" showRowColHeaders="0" zoomScale="92" zoomScaleNormal="92" zoomScaleSheetLayoutView="100" workbookViewId="0">
      <selection activeCell="I31" sqref="I31"/>
    </sheetView>
  </sheetViews>
  <sheetFormatPr defaultColWidth="9.109375" defaultRowHeight="15.75" customHeight="1"/>
  <cols>
    <col min="1" max="1" width="3.33203125" style="96" customWidth="1"/>
    <col min="2" max="2" width="6.33203125" style="13" customWidth="1"/>
    <col min="3" max="3" width="26.88671875" style="13" customWidth="1"/>
    <col min="4" max="4" width="2.44140625" style="15" customWidth="1"/>
    <col min="5" max="5" width="7.33203125" style="15" customWidth="1"/>
    <col min="6" max="10" width="7.33203125" style="13" customWidth="1"/>
    <col min="11" max="11" width="7.33203125" style="96" customWidth="1"/>
    <col min="12" max="13" width="7.33203125" style="13" customWidth="1"/>
    <col min="14" max="14" width="7.33203125" style="136" customWidth="1"/>
    <col min="15" max="129" width="9.109375" style="136"/>
    <col min="130" max="16384" width="9.109375" style="13"/>
  </cols>
  <sheetData>
    <row r="1" spans="1:129" ht="15.75" customHeight="1">
      <c r="A1" s="136"/>
      <c r="B1" s="136"/>
      <c r="C1" s="136"/>
      <c r="D1" s="143"/>
      <c r="E1" s="143"/>
      <c r="F1" s="136"/>
      <c r="G1" s="136"/>
      <c r="H1" s="136"/>
      <c r="I1" s="136"/>
      <c r="J1" s="136"/>
      <c r="K1" s="137"/>
      <c r="N1" s="100"/>
      <c r="O1" s="137"/>
      <c r="P1" s="13"/>
      <c r="Q1" s="13"/>
    </row>
    <row r="2" spans="1:129" s="9" customFormat="1" ht="15.75" customHeight="1">
      <c r="A2" s="101"/>
      <c r="B2" s="102" t="s">
        <v>347</v>
      </c>
      <c r="D2" s="102"/>
      <c r="E2" s="103"/>
      <c r="F2" s="103"/>
      <c r="G2" s="101"/>
      <c r="H2" s="101"/>
      <c r="I2" s="101"/>
      <c r="J2" s="35"/>
      <c r="K2" s="101"/>
      <c r="N2" s="159"/>
      <c r="O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</row>
    <row r="3" spans="1:129" ht="15.75" customHeight="1">
      <c r="A3" s="136"/>
      <c r="B3" s="27"/>
      <c r="C3" s="27"/>
      <c r="D3" s="50"/>
      <c r="E3" s="50"/>
      <c r="F3" s="27"/>
      <c r="G3" s="27"/>
      <c r="H3" s="27"/>
      <c r="I3" s="27"/>
      <c r="J3" s="27"/>
      <c r="K3" s="27"/>
      <c r="L3" s="27"/>
      <c r="M3" s="136"/>
    </row>
    <row r="4" spans="1:129" ht="29.1" customHeight="1">
      <c r="A4" s="136"/>
      <c r="B4" s="563" t="s">
        <v>434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29" ht="27" customHeight="1">
      <c r="A5" s="136"/>
      <c r="B5" s="107"/>
      <c r="C5" s="107"/>
      <c r="D5" s="107"/>
      <c r="E5" s="107"/>
      <c r="F5" s="107"/>
      <c r="G5" s="107"/>
      <c r="H5" s="107"/>
      <c r="I5" s="107"/>
      <c r="J5" s="107"/>
      <c r="K5" s="130"/>
      <c r="L5" s="130"/>
      <c r="M5" s="136"/>
      <c r="W5" s="136" t="s">
        <v>114</v>
      </c>
    </row>
    <row r="6" spans="1:129" ht="15.75" customHeight="1">
      <c r="A6" s="136"/>
      <c r="B6" s="108"/>
      <c r="C6" s="27"/>
      <c r="D6" s="50"/>
      <c r="E6" s="523" t="s">
        <v>155</v>
      </c>
      <c r="F6" s="523" t="s">
        <v>156</v>
      </c>
      <c r="G6" s="537" t="s">
        <v>159</v>
      </c>
      <c r="H6" s="538"/>
      <c r="I6" s="538"/>
      <c r="J6" s="539"/>
      <c r="K6" s="523" t="s">
        <v>29</v>
      </c>
      <c r="L6" s="523" t="s">
        <v>28</v>
      </c>
      <c r="M6" s="523" t="s">
        <v>66</v>
      </c>
      <c r="N6" s="518" t="s">
        <v>30</v>
      </c>
    </row>
    <row r="7" spans="1:129" ht="113.1" customHeight="1">
      <c r="A7" s="136"/>
      <c r="B7" s="133"/>
      <c r="C7" s="133"/>
      <c r="D7" s="158"/>
      <c r="E7" s="524"/>
      <c r="F7" s="524"/>
      <c r="G7" s="112" t="s">
        <v>79</v>
      </c>
      <c r="H7" s="112" t="s">
        <v>157</v>
      </c>
      <c r="I7" s="113" t="s">
        <v>158</v>
      </c>
      <c r="J7" s="263" t="s">
        <v>7</v>
      </c>
      <c r="K7" s="524"/>
      <c r="L7" s="524"/>
      <c r="M7" s="524"/>
      <c r="N7" s="519"/>
    </row>
    <row r="8" spans="1:129" ht="15.75" customHeight="1">
      <c r="A8" s="136"/>
      <c r="B8" s="529" t="s">
        <v>170</v>
      </c>
      <c r="C8" s="530"/>
      <c r="D8" s="125" t="s">
        <v>31</v>
      </c>
      <c r="E8" s="193">
        <v>0</v>
      </c>
      <c r="F8" s="193">
        <v>0</v>
      </c>
      <c r="G8" s="116">
        <v>0</v>
      </c>
      <c r="H8" s="116">
        <v>0</v>
      </c>
      <c r="I8" s="116">
        <v>0</v>
      </c>
      <c r="J8" s="193">
        <f>G8+H8+I8</f>
        <v>0</v>
      </c>
      <c r="K8" s="193">
        <v>17</v>
      </c>
      <c r="L8" s="193">
        <v>6</v>
      </c>
      <c r="M8" s="193">
        <v>0</v>
      </c>
      <c r="N8" s="118">
        <f>E8+F8+J8+K8+L8+M8</f>
        <v>23</v>
      </c>
    </row>
    <row r="9" spans="1:129" ht="15.75" customHeight="1">
      <c r="A9" s="136"/>
      <c r="B9" s="531"/>
      <c r="C9" s="532"/>
      <c r="D9" s="191" t="s">
        <v>244</v>
      </c>
      <c r="E9" s="194">
        <v>0</v>
      </c>
      <c r="F9" s="194">
        <v>0</v>
      </c>
      <c r="G9" s="120">
        <v>0</v>
      </c>
      <c r="H9" s="120">
        <v>0</v>
      </c>
      <c r="I9" s="120">
        <v>0</v>
      </c>
      <c r="J9" s="194">
        <f>G9+H9+I9</f>
        <v>0</v>
      </c>
      <c r="K9" s="194">
        <v>1</v>
      </c>
      <c r="L9" s="194">
        <v>1</v>
      </c>
      <c r="M9" s="194">
        <v>0</v>
      </c>
      <c r="N9" s="122">
        <f>E9+F9+J9+K9+L9+M9</f>
        <v>2</v>
      </c>
    </row>
    <row r="10" spans="1:129" ht="15.75" customHeight="1">
      <c r="A10" s="136"/>
      <c r="B10" s="533"/>
      <c r="C10" s="534"/>
      <c r="D10" s="370" t="s">
        <v>32</v>
      </c>
      <c r="E10" s="357">
        <f t="shared" ref="E10:M10" si="0">SUM(E8:E9)</f>
        <v>0</v>
      </c>
      <c r="F10" s="357">
        <f t="shared" si="0"/>
        <v>0</v>
      </c>
      <c r="G10" s="358">
        <f t="shared" si="0"/>
        <v>0</v>
      </c>
      <c r="H10" s="358">
        <f t="shared" si="0"/>
        <v>0</v>
      </c>
      <c r="I10" s="358">
        <f t="shared" si="0"/>
        <v>0</v>
      </c>
      <c r="J10" s="357">
        <f>J8+J9</f>
        <v>0</v>
      </c>
      <c r="K10" s="357">
        <f t="shared" si="0"/>
        <v>18</v>
      </c>
      <c r="L10" s="357">
        <f t="shared" si="0"/>
        <v>7</v>
      </c>
      <c r="M10" s="361">
        <f t="shared" si="0"/>
        <v>0</v>
      </c>
      <c r="N10" s="366">
        <f>N8+N9</f>
        <v>25</v>
      </c>
    </row>
    <row r="11" spans="1:129" ht="15.75" customHeight="1">
      <c r="A11" s="136"/>
      <c r="B11" s="529" t="s">
        <v>171</v>
      </c>
      <c r="C11" s="530"/>
      <c r="D11" s="166" t="s">
        <v>31</v>
      </c>
      <c r="E11" s="193">
        <v>0</v>
      </c>
      <c r="F11" s="193">
        <v>0</v>
      </c>
      <c r="G11" s="116">
        <v>0</v>
      </c>
      <c r="H11" s="116">
        <v>0</v>
      </c>
      <c r="I11" s="116">
        <v>0</v>
      </c>
      <c r="J11" s="193">
        <f>G11+H11+I11</f>
        <v>0</v>
      </c>
      <c r="K11" s="193">
        <v>2</v>
      </c>
      <c r="L11" s="193">
        <v>1</v>
      </c>
      <c r="M11" s="193">
        <v>1</v>
      </c>
      <c r="N11" s="118">
        <f>E11+F11+J11+K11+L11+M11</f>
        <v>4</v>
      </c>
    </row>
    <row r="12" spans="1:129" s="14" customFormat="1" ht="15" customHeight="1">
      <c r="A12" s="139"/>
      <c r="B12" s="531"/>
      <c r="C12" s="532"/>
      <c r="D12" s="191" t="s">
        <v>244</v>
      </c>
      <c r="E12" s="194">
        <v>0</v>
      </c>
      <c r="F12" s="194">
        <v>0</v>
      </c>
      <c r="G12" s="120">
        <v>0</v>
      </c>
      <c r="H12" s="120">
        <v>0</v>
      </c>
      <c r="I12" s="120">
        <v>0</v>
      </c>
      <c r="J12" s="194">
        <f>G12+H12+I12</f>
        <v>0</v>
      </c>
      <c r="K12" s="194">
        <v>0</v>
      </c>
      <c r="L12" s="194">
        <v>0</v>
      </c>
      <c r="M12" s="194">
        <v>0</v>
      </c>
      <c r="N12" s="122">
        <f>E12+F12+J12+K12+L12+M12</f>
        <v>0</v>
      </c>
      <c r="O12" s="136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</row>
    <row r="13" spans="1:129" ht="15.75" customHeight="1">
      <c r="A13" s="136"/>
      <c r="B13" s="533"/>
      <c r="C13" s="534"/>
      <c r="D13" s="370" t="s">
        <v>32</v>
      </c>
      <c r="E13" s="357">
        <f t="shared" ref="E13:M13" si="1">SUM(E11:E12)</f>
        <v>0</v>
      </c>
      <c r="F13" s="357">
        <f t="shared" si="1"/>
        <v>0</v>
      </c>
      <c r="G13" s="358">
        <f t="shared" si="1"/>
        <v>0</v>
      </c>
      <c r="H13" s="358">
        <f t="shared" si="1"/>
        <v>0</v>
      </c>
      <c r="I13" s="358">
        <f t="shared" si="1"/>
        <v>0</v>
      </c>
      <c r="J13" s="357">
        <f>J11+J12</f>
        <v>0</v>
      </c>
      <c r="K13" s="357">
        <f t="shared" si="1"/>
        <v>2</v>
      </c>
      <c r="L13" s="357">
        <f t="shared" si="1"/>
        <v>1</v>
      </c>
      <c r="M13" s="361">
        <f t="shared" si="1"/>
        <v>1</v>
      </c>
      <c r="N13" s="366">
        <f>N11+N12</f>
        <v>4</v>
      </c>
    </row>
    <row r="14" spans="1:129" ht="15.75" customHeight="1">
      <c r="A14" s="136"/>
      <c r="B14" s="529" t="s">
        <v>172</v>
      </c>
      <c r="C14" s="530"/>
      <c r="D14" s="166" t="s">
        <v>31</v>
      </c>
      <c r="E14" s="193">
        <v>0</v>
      </c>
      <c r="F14" s="193">
        <v>0</v>
      </c>
      <c r="G14" s="116">
        <v>0</v>
      </c>
      <c r="H14" s="116">
        <v>0</v>
      </c>
      <c r="I14" s="116">
        <v>0</v>
      </c>
      <c r="J14" s="193">
        <f>G14+H14+I14</f>
        <v>0</v>
      </c>
      <c r="K14" s="193">
        <v>4</v>
      </c>
      <c r="L14" s="193">
        <v>3</v>
      </c>
      <c r="M14" s="193">
        <v>0</v>
      </c>
      <c r="N14" s="118">
        <f>E14+F14+J14+K14+L14+M14</f>
        <v>7</v>
      </c>
    </row>
    <row r="15" spans="1:129" ht="15.75" customHeight="1">
      <c r="A15" s="136"/>
      <c r="B15" s="531"/>
      <c r="C15" s="532"/>
      <c r="D15" s="191" t="s">
        <v>244</v>
      </c>
      <c r="E15" s="194">
        <v>0</v>
      </c>
      <c r="F15" s="194">
        <v>0</v>
      </c>
      <c r="G15" s="120">
        <v>0</v>
      </c>
      <c r="H15" s="120">
        <v>0</v>
      </c>
      <c r="I15" s="120">
        <v>0</v>
      </c>
      <c r="J15" s="194">
        <f>G15+H15+I15</f>
        <v>0</v>
      </c>
      <c r="K15" s="194">
        <v>1</v>
      </c>
      <c r="L15" s="194">
        <v>0</v>
      </c>
      <c r="M15" s="194">
        <v>0</v>
      </c>
      <c r="N15" s="122">
        <f>E15+F15+J15+K15+L15+M15</f>
        <v>1</v>
      </c>
    </row>
    <row r="16" spans="1:129" ht="15.75" customHeight="1">
      <c r="A16" s="136"/>
      <c r="B16" s="533"/>
      <c r="C16" s="534"/>
      <c r="D16" s="370" t="s">
        <v>32</v>
      </c>
      <c r="E16" s="357">
        <f t="shared" ref="E16:M16" si="2">SUM(E14:E15)</f>
        <v>0</v>
      </c>
      <c r="F16" s="357">
        <f t="shared" si="2"/>
        <v>0</v>
      </c>
      <c r="G16" s="358">
        <f t="shared" si="2"/>
        <v>0</v>
      </c>
      <c r="H16" s="358">
        <f t="shared" si="2"/>
        <v>0</v>
      </c>
      <c r="I16" s="358">
        <f t="shared" si="2"/>
        <v>0</v>
      </c>
      <c r="J16" s="357">
        <f>J14+J15</f>
        <v>0</v>
      </c>
      <c r="K16" s="357">
        <f t="shared" si="2"/>
        <v>5</v>
      </c>
      <c r="L16" s="357">
        <f t="shared" si="2"/>
        <v>3</v>
      </c>
      <c r="M16" s="361">
        <f t="shared" si="2"/>
        <v>0</v>
      </c>
      <c r="N16" s="366">
        <f>N14+N15</f>
        <v>8</v>
      </c>
    </row>
    <row r="17" spans="1:14" ht="15.75" customHeight="1">
      <c r="A17" s="136"/>
      <c r="B17" s="560" t="s">
        <v>30</v>
      </c>
      <c r="C17" s="548"/>
      <c r="D17" s="181" t="s">
        <v>31</v>
      </c>
      <c r="E17" s="284">
        <f t="shared" ref="E17:I18" si="3">E8+E11+E14</f>
        <v>0</v>
      </c>
      <c r="F17" s="284">
        <f t="shared" si="3"/>
        <v>0</v>
      </c>
      <c r="G17" s="319">
        <f t="shared" si="3"/>
        <v>0</v>
      </c>
      <c r="H17" s="319">
        <f t="shared" si="3"/>
        <v>0</v>
      </c>
      <c r="I17" s="319">
        <f t="shared" si="3"/>
        <v>0</v>
      </c>
      <c r="J17" s="284">
        <f>G17+H17+I17</f>
        <v>0</v>
      </c>
      <c r="K17" s="284">
        <f t="shared" ref="K17:M18" si="4">K8+K11+K14</f>
        <v>23</v>
      </c>
      <c r="L17" s="284">
        <f t="shared" si="4"/>
        <v>10</v>
      </c>
      <c r="M17" s="284">
        <f t="shared" si="4"/>
        <v>1</v>
      </c>
      <c r="N17" s="118">
        <f>E17+F17+J17+K17+L17+M17</f>
        <v>34</v>
      </c>
    </row>
    <row r="18" spans="1:14" ht="15.75" customHeight="1">
      <c r="A18" s="136"/>
      <c r="B18" s="549"/>
      <c r="C18" s="550"/>
      <c r="D18" s="192" t="s">
        <v>244</v>
      </c>
      <c r="E18" s="282">
        <f t="shared" si="3"/>
        <v>0</v>
      </c>
      <c r="F18" s="282">
        <f t="shared" si="3"/>
        <v>0</v>
      </c>
      <c r="G18" s="320">
        <f t="shared" si="3"/>
        <v>0</v>
      </c>
      <c r="H18" s="320">
        <f t="shared" si="3"/>
        <v>0</v>
      </c>
      <c r="I18" s="320">
        <f t="shared" si="3"/>
        <v>0</v>
      </c>
      <c r="J18" s="282">
        <f>G18+H18+I18</f>
        <v>0</v>
      </c>
      <c r="K18" s="282">
        <f t="shared" si="4"/>
        <v>2</v>
      </c>
      <c r="L18" s="282">
        <f t="shared" si="4"/>
        <v>1</v>
      </c>
      <c r="M18" s="282">
        <f t="shared" si="4"/>
        <v>0</v>
      </c>
      <c r="N18" s="122">
        <f>E18+F18+J18+K18+L18+M18</f>
        <v>3</v>
      </c>
    </row>
    <row r="19" spans="1:14" ht="15.75" customHeight="1">
      <c r="A19" s="136"/>
      <c r="B19" s="551"/>
      <c r="C19" s="552"/>
      <c r="D19" s="371" t="s">
        <v>32</v>
      </c>
      <c r="E19" s="362">
        <f>SUM(E17:E18)</f>
        <v>0</v>
      </c>
      <c r="F19" s="362">
        <f>SUM(F17:F18)</f>
        <v>0</v>
      </c>
      <c r="G19" s="363">
        <f>SUM(G17:G18)</f>
        <v>0</v>
      </c>
      <c r="H19" s="363">
        <f>SUM(H17:H18)</f>
        <v>0</v>
      </c>
      <c r="I19" s="363">
        <f>SUM(I17:I18)</f>
        <v>0</v>
      </c>
      <c r="J19" s="362">
        <f>J17+J18</f>
        <v>0</v>
      </c>
      <c r="K19" s="362">
        <f>SUM(K17:K18)</f>
        <v>25</v>
      </c>
      <c r="L19" s="362">
        <f>SUM(L17:L18)</f>
        <v>11</v>
      </c>
      <c r="M19" s="366">
        <f>SUM(M17:M18)</f>
        <v>1</v>
      </c>
      <c r="N19" s="366">
        <f>N17+N18</f>
        <v>37</v>
      </c>
    </row>
    <row r="20" spans="1:14" ht="15.75" customHeight="1">
      <c r="A20" s="136"/>
      <c r="B20" s="285"/>
      <c r="C20" s="286"/>
      <c r="D20" s="287"/>
      <c r="E20" s="287"/>
      <c r="F20" s="287"/>
      <c r="G20" s="287"/>
      <c r="H20" s="287"/>
      <c r="I20" s="287"/>
      <c r="J20" s="287"/>
      <c r="K20" s="130"/>
      <c r="L20" s="130"/>
      <c r="M20" s="136"/>
    </row>
    <row r="21" spans="1:14" ht="15.75" customHeight="1">
      <c r="A21" s="136"/>
      <c r="B21" s="135"/>
      <c r="C21" s="135"/>
      <c r="D21" s="288"/>
      <c r="E21" s="288"/>
      <c r="F21" s="135"/>
      <c r="G21" s="135"/>
      <c r="H21" s="135"/>
      <c r="I21" s="135"/>
      <c r="J21" s="135"/>
      <c r="K21" s="135"/>
      <c r="L21" s="135"/>
      <c r="M21" s="150"/>
      <c r="N21" s="150"/>
    </row>
    <row r="22" spans="1:14" ht="15.75" customHeight="1">
      <c r="A22" s="136"/>
      <c r="B22" s="562" t="s">
        <v>497</v>
      </c>
      <c r="C22" s="562"/>
      <c r="D22" s="562"/>
      <c r="E22" s="553" t="s">
        <v>496</v>
      </c>
      <c r="F22" s="553"/>
      <c r="G22" s="553"/>
      <c r="H22" s="553"/>
      <c r="I22" s="553"/>
      <c r="J22" s="540" t="s">
        <v>494</v>
      </c>
      <c r="K22" s="540" t="s">
        <v>391</v>
      </c>
      <c r="L22" s="570">
        <v>2.5999999999999999E-2</v>
      </c>
    </row>
    <row r="23" spans="1:14" ht="15.75" customHeight="1">
      <c r="A23" s="136"/>
      <c r="B23" s="562"/>
      <c r="C23" s="562"/>
      <c r="D23" s="562"/>
      <c r="E23" s="540" t="s">
        <v>490</v>
      </c>
      <c r="F23" s="540"/>
      <c r="G23" s="540"/>
      <c r="H23" s="540"/>
      <c r="I23" s="540"/>
      <c r="J23" s="540"/>
      <c r="K23" s="540"/>
      <c r="L23" s="571"/>
    </row>
    <row r="24" spans="1:14" ht="15.75" customHeight="1">
      <c r="A24" s="136"/>
      <c r="B24" s="130"/>
      <c r="C24" s="130"/>
      <c r="D24" s="132"/>
      <c r="E24" s="132"/>
      <c r="F24" s="130"/>
      <c r="G24" s="130"/>
      <c r="H24" s="130"/>
      <c r="I24" s="130"/>
      <c r="J24" s="130"/>
      <c r="K24" s="130"/>
      <c r="L24" s="130"/>
      <c r="M24" s="136"/>
    </row>
    <row r="25" spans="1:14" ht="15.75" customHeight="1">
      <c r="B25" s="130"/>
      <c r="C25" s="130"/>
      <c r="D25" s="132"/>
      <c r="E25" s="132"/>
      <c r="F25" s="130"/>
      <c r="G25" s="130"/>
      <c r="H25" s="130"/>
      <c r="I25" s="130"/>
      <c r="J25" s="130"/>
      <c r="K25" s="130"/>
      <c r="L25" s="130"/>
      <c r="M25" s="136"/>
    </row>
    <row r="26" spans="1:14" ht="24.9" customHeight="1">
      <c r="A26" s="136"/>
      <c r="B26" s="130"/>
      <c r="C26" s="130"/>
      <c r="D26" s="132"/>
      <c r="E26" s="132"/>
      <c r="F26" s="130"/>
      <c r="G26" s="130"/>
      <c r="H26" s="130"/>
      <c r="I26" s="130"/>
      <c r="J26" s="130"/>
      <c r="K26" s="130"/>
      <c r="L26" s="130"/>
      <c r="M26" s="136"/>
    </row>
    <row r="27" spans="1:14" ht="15.75" customHeight="1">
      <c r="A27" s="136"/>
      <c r="B27" s="136"/>
      <c r="C27" s="136"/>
      <c r="D27" s="143"/>
      <c r="E27" s="143"/>
      <c r="F27" s="136"/>
      <c r="G27" s="136"/>
      <c r="H27" s="162"/>
      <c r="I27" s="136"/>
      <c r="J27" s="136"/>
      <c r="K27" s="136"/>
      <c r="L27" s="136"/>
      <c r="M27" s="136"/>
    </row>
    <row r="28" spans="1:14" ht="15" customHeight="1">
      <c r="A28" s="136"/>
      <c r="B28" s="136"/>
      <c r="C28" s="136"/>
      <c r="D28" s="143"/>
      <c r="E28" s="143"/>
      <c r="F28" s="136"/>
      <c r="G28" s="136"/>
      <c r="H28" s="136"/>
      <c r="I28" s="136"/>
      <c r="J28" s="136"/>
      <c r="K28" s="136"/>
      <c r="L28" s="136"/>
      <c r="M28" s="136"/>
    </row>
    <row r="29" spans="1:14" ht="24.9" customHeight="1">
      <c r="A29" s="136"/>
      <c r="B29" s="136"/>
      <c r="C29" s="136"/>
      <c r="D29" s="143"/>
      <c r="E29" s="143"/>
      <c r="F29" s="136"/>
      <c r="G29" s="136"/>
      <c r="H29" s="136"/>
      <c r="I29" s="136"/>
      <c r="J29" s="136"/>
      <c r="K29" s="136"/>
      <c r="L29" s="136"/>
      <c r="M29" s="136"/>
    </row>
    <row r="30" spans="1:14" ht="15.75" customHeight="1">
      <c r="A30" s="136"/>
      <c r="B30" s="136"/>
      <c r="C30" s="136"/>
      <c r="D30" s="143"/>
      <c r="E30" s="143"/>
      <c r="F30" s="136"/>
      <c r="G30" s="136"/>
      <c r="H30" s="136"/>
      <c r="I30" s="136"/>
      <c r="J30" s="136"/>
      <c r="K30" s="136"/>
      <c r="L30" s="136"/>
      <c r="M30" s="136"/>
    </row>
    <row r="31" spans="1:14" ht="15.75" customHeight="1">
      <c r="A31" s="136"/>
      <c r="B31" s="136"/>
      <c r="C31" s="136"/>
      <c r="D31" s="143"/>
      <c r="E31" s="143"/>
      <c r="F31" s="136"/>
      <c r="G31" s="136"/>
      <c r="H31" s="136"/>
      <c r="I31" s="136"/>
      <c r="J31" s="136"/>
      <c r="K31" s="136"/>
      <c r="L31" s="136"/>
      <c r="M31" s="136"/>
    </row>
    <row r="32" spans="1:14" ht="15.75" customHeight="1">
      <c r="A32" s="136"/>
      <c r="B32" s="136"/>
      <c r="C32" s="136"/>
      <c r="D32" s="143"/>
      <c r="E32" s="143"/>
      <c r="F32" s="136"/>
      <c r="G32" s="136"/>
      <c r="H32" s="136"/>
      <c r="I32" s="136"/>
      <c r="J32" s="136"/>
      <c r="K32" s="136"/>
      <c r="L32" s="136"/>
      <c r="M32" s="136"/>
    </row>
    <row r="33" spans="1:13" ht="15.75" customHeight="1">
      <c r="A33" s="136"/>
      <c r="B33" s="136"/>
      <c r="C33" s="136"/>
      <c r="D33" s="143"/>
      <c r="E33" s="143"/>
      <c r="F33" s="136"/>
      <c r="G33" s="136"/>
      <c r="H33" s="136"/>
      <c r="I33" s="136"/>
      <c r="J33" s="136"/>
      <c r="K33" s="136"/>
      <c r="L33" s="136"/>
      <c r="M33" s="136"/>
    </row>
    <row r="34" spans="1:13" ht="15.75" customHeight="1">
      <c r="A34" s="136"/>
      <c r="B34" s="136"/>
      <c r="C34" s="136"/>
      <c r="D34" s="143"/>
      <c r="E34" s="143"/>
      <c r="F34" s="136"/>
      <c r="G34" s="136"/>
      <c r="H34" s="136"/>
      <c r="I34" s="136"/>
      <c r="J34" s="136"/>
      <c r="K34" s="136"/>
      <c r="L34" s="136"/>
      <c r="M34" s="136"/>
    </row>
    <row r="35" spans="1:13" ht="15.75" customHeight="1">
      <c r="A35" s="136"/>
      <c r="B35" s="136"/>
      <c r="C35" s="136"/>
      <c r="D35" s="143"/>
      <c r="E35" s="143"/>
      <c r="F35" s="136"/>
      <c r="G35" s="136"/>
      <c r="H35" s="136"/>
      <c r="I35" s="136"/>
      <c r="J35" s="136"/>
      <c r="K35" s="136"/>
      <c r="L35" s="136"/>
      <c r="M35" s="136"/>
    </row>
    <row r="36" spans="1:13" ht="15.75" customHeight="1">
      <c r="A36" s="136"/>
      <c r="B36" s="136"/>
      <c r="C36" s="136"/>
      <c r="D36" s="143"/>
      <c r="E36" s="143"/>
      <c r="F36" s="136"/>
      <c r="G36" s="136"/>
      <c r="H36" s="136"/>
      <c r="I36" s="136"/>
      <c r="J36" s="136"/>
      <c r="K36" s="136"/>
      <c r="L36" s="136"/>
      <c r="M36" s="136"/>
    </row>
    <row r="37" spans="1:13" ht="15.75" customHeight="1">
      <c r="A37" s="136"/>
      <c r="B37" s="136"/>
      <c r="C37" s="136"/>
      <c r="D37" s="143"/>
      <c r="E37" s="143"/>
      <c r="F37" s="136"/>
      <c r="G37" s="136"/>
      <c r="H37" s="136"/>
      <c r="I37" s="136"/>
      <c r="J37" s="136"/>
      <c r="K37" s="136"/>
      <c r="L37" s="136"/>
      <c r="M37" s="136"/>
    </row>
    <row r="38" spans="1:13" ht="15.75" customHeight="1">
      <c r="A38" s="136"/>
      <c r="B38" s="136"/>
      <c r="C38" s="136"/>
      <c r="D38" s="143"/>
      <c r="E38" s="143"/>
      <c r="F38" s="136"/>
      <c r="G38" s="136"/>
      <c r="H38" s="136"/>
      <c r="I38" s="136"/>
      <c r="J38" s="136"/>
      <c r="K38" s="136"/>
      <c r="L38" s="136"/>
      <c r="M38" s="136"/>
    </row>
    <row r="39" spans="1:13" ht="15.75" customHeight="1">
      <c r="A39" s="136"/>
      <c r="B39" s="136"/>
      <c r="C39" s="136"/>
      <c r="D39" s="143"/>
      <c r="E39" s="143"/>
      <c r="F39" s="136"/>
      <c r="G39" s="136"/>
      <c r="H39" s="136"/>
      <c r="I39" s="136"/>
      <c r="J39" s="136"/>
      <c r="K39" s="136"/>
      <c r="L39" s="136"/>
      <c r="M39" s="136"/>
    </row>
    <row r="40" spans="1:13" ht="15.75" customHeight="1">
      <c r="A40" s="136"/>
      <c r="B40" s="136"/>
      <c r="C40" s="136"/>
      <c r="D40" s="143"/>
      <c r="E40" s="143"/>
      <c r="F40" s="136"/>
      <c r="G40" s="136"/>
      <c r="H40" s="136"/>
      <c r="I40" s="136"/>
      <c r="J40" s="136"/>
      <c r="K40" s="136"/>
      <c r="L40" s="136"/>
      <c r="M40" s="136"/>
    </row>
    <row r="41" spans="1:13" ht="15.75" customHeight="1">
      <c r="A41" s="136"/>
      <c r="B41" s="136"/>
      <c r="C41" s="136"/>
      <c r="D41" s="143"/>
      <c r="E41" s="143"/>
      <c r="F41" s="136"/>
      <c r="G41" s="136"/>
      <c r="H41" s="136"/>
      <c r="I41" s="136"/>
      <c r="J41" s="136"/>
      <c r="K41" s="136"/>
      <c r="L41" s="136"/>
      <c r="M41" s="136"/>
    </row>
    <row r="42" spans="1:13" ht="15.75" customHeight="1">
      <c r="A42" s="136"/>
      <c r="B42" s="136"/>
      <c r="C42" s="136"/>
      <c r="D42" s="143"/>
      <c r="E42" s="143"/>
      <c r="F42" s="136"/>
      <c r="G42" s="136"/>
      <c r="H42" s="136"/>
      <c r="I42" s="136"/>
      <c r="J42" s="136"/>
      <c r="K42" s="136"/>
      <c r="L42" s="136"/>
      <c r="M42" s="136"/>
    </row>
    <row r="43" spans="1:13" ht="15.75" customHeight="1">
      <c r="A43" s="136"/>
      <c r="B43" s="136"/>
      <c r="C43" s="136"/>
      <c r="D43" s="143"/>
      <c r="E43" s="143"/>
      <c r="F43" s="136"/>
      <c r="G43" s="136"/>
      <c r="H43" s="136"/>
      <c r="I43" s="136"/>
      <c r="J43" s="136"/>
      <c r="K43" s="136"/>
      <c r="L43" s="136"/>
      <c r="M43" s="136"/>
    </row>
    <row r="44" spans="1:13" ht="15.75" customHeight="1">
      <c r="A44" s="136"/>
      <c r="B44" s="136"/>
      <c r="C44" s="136"/>
      <c r="D44" s="143"/>
      <c r="E44" s="143"/>
      <c r="F44" s="136"/>
      <c r="G44" s="136"/>
      <c r="H44" s="136"/>
      <c r="I44" s="136"/>
      <c r="J44" s="136"/>
      <c r="K44" s="136"/>
      <c r="L44" s="136"/>
      <c r="M44" s="136"/>
    </row>
    <row r="45" spans="1:13" ht="15.75" customHeight="1">
      <c r="A45" s="136"/>
      <c r="B45" s="136"/>
      <c r="C45" s="136"/>
      <c r="D45" s="143"/>
      <c r="E45" s="143"/>
      <c r="F45" s="136"/>
      <c r="G45" s="136"/>
      <c r="H45" s="136"/>
      <c r="I45" s="136"/>
      <c r="J45" s="136"/>
      <c r="K45" s="136"/>
      <c r="L45" s="136"/>
      <c r="M45" s="136"/>
    </row>
    <row r="46" spans="1:13" ht="15.75" customHeight="1">
      <c r="A46" s="136"/>
      <c r="B46" s="136"/>
      <c r="C46" s="136"/>
      <c r="D46" s="143"/>
      <c r="E46" s="143"/>
      <c r="F46" s="136"/>
      <c r="G46" s="136"/>
      <c r="H46" s="136"/>
      <c r="I46" s="136"/>
      <c r="J46" s="136"/>
      <c r="K46" s="136"/>
      <c r="L46" s="136"/>
      <c r="M46" s="136"/>
    </row>
    <row r="47" spans="1:13" ht="15.75" customHeight="1">
      <c r="A47" s="136"/>
      <c r="B47" s="136"/>
      <c r="C47" s="136"/>
      <c r="D47" s="143"/>
      <c r="E47" s="143"/>
      <c r="F47" s="136"/>
      <c r="G47" s="136"/>
      <c r="H47" s="136"/>
      <c r="I47" s="136"/>
      <c r="J47" s="136"/>
      <c r="K47" s="136"/>
      <c r="L47" s="136"/>
      <c r="M47" s="136"/>
    </row>
    <row r="48" spans="1:13" ht="15.75" customHeight="1">
      <c r="A48" s="136"/>
      <c r="B48" s="136"/>
      <c r="C48" s="136"/>
      <c r="D48" s="143"/>
      <c r="E48" s="143"/>
      <c r="F48" s="136"/>
      <c r="G48" s="136"/>
      <c r="H48" s="136"/>
      <c r="I48" s="136"/>
      <c r="J48" s="136"/>
      <c r="K48" s="136"/>
      <c r="L48" s="136"/>
      <c r="M48" s="136"/>
    </row>
    <row r="49" spans="1:13" ht="15.75" customHeight="1">
      <c r="A49" s="136"/>
      <c r="B49" s="136"/>
      <c r="C49" s="136"/>
      <c r="D49" s="143"/>
      <c r="E49" s="143"/>
      <c r="F49" s="136"/>
      <c r="G49" s="136"/>
      <c r="H49" s="136"/>
      <c r="I49" s="136"/>
      <c r="J49" s="136"/>
      <c r="K49" s="136"/>
      <c r="L49" s="136"/>
      <c r="M49" s="136"/>
    </row>
    <row r="50" spans="1:13" ht="15.75" customHeight="1">
      <c r="A50" s="136"/>
      <c r="B50" s="136"/>
      <c r="C50" s="136"/>
      <c r="D50" s="143"/>
      <c r="E50" s="143"/>
      <c r="F50" s="136"/>
      <c r="G50" s="136"/>
      <c r="H50" s="136"/>
      <c r="I50" s="136"/>
      <c r="J50" s="136"/>
      <c r="K50" s="136"/>
      <c r="L50" s="136"/>
      <c r="M50" s="136"/>
    </row>
    <row r="51" spans="1:13" ht="15.75" customHeight="1">
      <c r="A51" s="136"/>
      <c r="B51" s="136"/>
      <c r="C51" s="136"/>
      <c r="D51" s="143"/>
      <c r="E51" s="143"/>
      <c r="F51" s="136"/>
      <c r="G51" s="136"/>
      <c r="H51" s="136"/>
      <c r="I51" s="136"/>
      <c r="J51" s="136"/>
      <c r="K51" s="136"/>
      <c r="L51" s="136"/>
      <c r="M51" s="136"/>
    </row>
    <row r="52" spans="1:13" ht="15.75" customHeight="1">
      <c r="A52" s="136"/>
      <c r="B52" s="136"/>
      <c r="C52" s="136"/>
      <c r="D52" s="143"/>
      <c r="E52" s="143"/>
      <c r="F52" s="136"/>
      <c r="G52" s="136"/>
      <c r="H52" s="136"/>
      <c r="I52" s="136"/>
      <c r="J52" s="136"/>
      <c r="K52" s="136"/>
      <c r="L52" s="136"/>
      <c r="M52" s="136"/>
    </row>
    <row r="53" spans="1:13" ht="15.75" customHeight="1">
      <c r="A53" s="136"/>
      <c r="B53" s="136"/>
      <c r="C53" s="136"/>
      <c r="D53" s="143"/>
      <c r="E53" s="143"/>
      <c r="F53" s="136"/>
      <c r="G53" s="136"/>
      <c r="H53" s="136"/>
      <c r="I53" s="136"/>
      <c r="J53" s="136"/>
      <c r="K53" s="136"/>
      <c r="L53" s="136"/>
      <c r="M53" s="136"/>
    </row>
    <row r="54" spans="1:13" ht="15.75" customHeight="1">
      <c r="A54" s="136"/>
      <c r="B54" s="136"/>
      <c r="C54" s="136"/>
      <c r="D54" s="143"/>
      <c r="E54" s="143"/>
      <c r="F54" s="136"/>
      <c r="G54" s="136"/>
      <c r="H54" s="136"/>
      <c r="I54" s="136"/>
      <c r="J54" s="136"/>
      <c r="K54" s="136"/>
      <c r="L54" s="136"/>
      <c r="M54" s="136"/>
    </row>
    <row r="55" spans="1:13" ht="15.75" customHeight="1">
      <c r="A55" s="136"/>
      <c r="B55" s="136"/>
      <c r="C55" s="136"/>
      <c r="D55" s="143"/>
      <c r="E55" s="143"/>
      <c r="F55" s="136"/>
      <c r="G55" s="136"/>
      <c r="H55" s="136"/>
      <c r="I55" s="136"/>
      <c r="J55" s="136"/>
      <c r="K55" s="136"/>
      <c r="L55" s="136"/>
      <c r="M55" s="136"/>
    </row>
    <row r="56" spans="1:13" ht="15.75" customHeight="1">
      <c r="A56" s="136"/>
      <c r="B56" s="136"/>
      <c r="C56" s="136"/>
      <c r="D56" s="143"/>
      <c r="E56" s="143"/>
      <c r="F56" s="136"/>
      <c r="G56" s="136"/>
      <c r="H56" s="136"/>
      <c r="I56" s="136"/>
      <c r="J56" s="136"/>
      <c r="K56" s="136"/>
      <c r="L56" s="136"/>
      <c r="M56" s="136"/>
    </row>
    <row r="57" spans="1:13" ht="15.75" customHeight="1">
      <c r="A57" s="136"/>
      <c r="B57" s="136"/>
      <c r="C57" s="136"/>
      <c r="D57" s="143"/>
      <c r="E57" s="143"/>
      <c r="F57" s="136"/>
      <c r="G57" s="136"/>
      <c r="H57" s="136"/>
      <c r="I57" s="136"/>
      <c r="J57" s="136"/>
      <c r="K57" s="136"/>
      <c r="L57" s="136"/>
      <c r="M57" s="136"/>
    </row>
    <row r="58" spans="1:13" ht="15.75" customHeight="1">
      <c r="A58" s="136"/>
      <c r="B58" s="136"/>
      <c r="C58" s="136"/>
      <c r="D58" s="143"/>
      <c r="E58" s="143"/>
      <c r="F58" s="136"/>
      <c r="G58" s="136"/>
      <c r="H58" s="136"/>
      <c r="I58" s="136"/>
      <c r="J58" s="136"/>
      <c r="K58" s="136"/>
      <c r="L58" s="136"/>
      <c r="M58" s="136"/>
    </row>
    <row r="59" spans="1:13" ht="15.75" customHeight="1">
      <c r="A59" s="136"/>
      <c r="B59" s="136"/>
      <c r="C59" s="136"/>
      <c r="D59" s="143"/>
      <c r="E59" s="143"/>
      <c r="F59" s="136"/>
      <c r="G59" s="136"/>
      <c r="H59" s="136"/>
      <c r="I59" s="136"/>
      <c r="J59" s="136"/>
      <c r="K59" s="136"/>
      <c r="L59" s="136"/>
      <c r="M59" s="136"/>
    </row>
    <row r="60" spans="1:13" ht="15.75" customHeight="1">
      <c r="A60" s="136"/>
      <c r="B60" s="136"/>
      <c r="C60" s="136"/>
      <c r="D60" s="143"/>
      <c r="E60" s="143"/>
      <c r="F60" s="136"/>
      <c r="G60" s="136"/>
      <c r="H60" s="136"/>
      <c r="I60" s="136"/>
      <c r="J60" s="136"/>
      <c r="K60" s="136"/>
      <c r="L60" s="136"/>
      <c r="M60" s="136"/>
    </row>
    <row r="61" spans="1:13" ht="15.75" customHeight="1">
      <c r="A61" s="136"/>
      <c r="B61" s="136"/>
      <c r="C61" s="136"/>
      <c r="D61" s="143"/>
      <c r="E61" s="143"/>
      <c r="F61" s="136"/>
      <c r="G61" s="136"/>
      <c r="H61" s="136"/>
      <c r="I61" s="136"/>
      <c r="J61" s="136"/>
      <c r="K61" s="136"/>
      <c r="L61" s="136"/>
      <c r="M61" s="136"/>
    </row>
    <row r="62" spans="1:13" ht="15.75" customHeight="1">
      <c r="A62" s="136"/>
      <c r="B62" s="136"/>
      <c r="C62" s="136"/>
      <c r="D62" s="143"/>
      <c r="E62" s="143"/>
      <c r="F62" s="136"/>
      <c r="G62" s="136"/>
      <c r="H62" s="136"/>
      <c r="I62" s="136"/>
      <c r="J62" s="136"/>
      <c r="K62" s="136"/>
      <c r="L62" s="136"/>
      <c r="M62" s="136"/>
    </row>
    <row r="63" spans="1:13" ht="15.75" customHeight="1">
      <c r="A63" s="136"/>
      <c r="B63" s="136"/>
      <c r="C63" s="136"/>
      <c r="D63" s="143"/>
      <c r="E63" s="143"/>
      <c r="F63" s="136"/>
      <c r="G63" s="136"/>
      <c r="H63" s="136"/>
      <c r="I63" s="136"/>
      <c r="J63" s="136"/>
      <c r="K63" s="136"/>
      <c r="L63" s="136"/>
      <c r="M63" s="136"/>
    </row>
    <row r="64" spans="1:13" ht="15.75" customHeight="1">
      <c r="A64" s="136"/>
      <c r="B64" s="136"/>
      <c r="C64" s="136"/>
      <c r="D64" s="143"/>
      <c r="E64" s="143"/>
      <c r="F64" s="136"/>
      <c r="G64" s="136"/>
      <c r="H64" s="136"/>
      <c r="I64" s="136"/>
      <c r="J64" s="136"/>
      <c r="K64" s="136"/>
      <c r="L64" s="136"/>
      <c r="M64" s="136"/>
    </row>
    <row r="65" spans="1:13" ht="15.75" customHeight="1">
      <c r="A65" s="136"/>
      <c r="B65" s="136"/>
      <c r="C65" s="136"/>
      <c r="D65" s="143"/>
      <c r="E65" s="143"/>
      <c r="F65" s="136"/>
      <c r="G65" s="136"/>
      <c r="H65" s="136"/>
      <c r="I65" s="136"/>
      <c r="J65" s="136"/>
      <c r="K65" s="136"/>
      <c r="L65" s="136"/>
      <c r="M65" s="136"/>
    </row>
    <row r="66" spans="1:13" ht="15.75" customHeight="1">
      <c r="A66" s="136"/>
      <c r="B66" s="136"/>
      <c r="C66" s="136"/>
      <c r="D66" s="143"/>
      <c r="E66" s="143"/>
      <c r="F66" s="136"/>
      <c r="G66" s="136"/>
      <c r="H66" s="136"/>
      <c r="I66" s="136"/>
      <c r="J66" s="136"/>
      <c r="K66" s="136"/>
      <c r="L66" s="136"/>
      <c r="M66" s="136"/>
    </row>
    <row r="67" spans="1:13" ht="15.75" customHeight="1">
      <c r="A67" s="136"/>
      <c r="B67" s="136"/>
      <c r="C67" s="136"/>
      <c r="D67" s="143"/>
      <c r="E67" s="143"/>
      <c r="F67" s="136"/>
      <c r="G67" s="136"/>
      <c r="H67" s="136"/>
      <c r="I67" s="136"/>
      <c r="J67" s="136"/>
      <c r="K67" s="136"/>
      <c r="L67" s="136"/>
      <c r="M67" s="136"/>
    </row>
    <row r="68" spans="1:13" ht="15.75" customHeight="1">
      <c r="A68" s="136"/>
      <c r="B68" s="136"/>
      <c r="C68" s="136"/>
      <c r="D68" s="143"/>
      <c r="E68" s="143"/>
      <c r="F68" s="136"/>
      <c r="G68" s="136"/>
      <c r="H68" s="136"/>
      <c r="I68" s="136"/>
      <c r="J68" s="136"/>
      <c r="K68" s="136"/>
      <c r="L68" s="136"/>
      <c r="M68" s="136"/>
    </row>
    <row r="69" spans="1:13" ht="15.75" customHeight="1">
      <c r="A69" s="136"/>
      <c r="B69" s="136"/>
      <c r="C69" s="136"/>
      <c r="D69" s="143"/>
      <c r="E69" s="143"/>
      <c r="F69" s="136"/>
      <c r="G69" s="136"/>
      <c r="H69" s="136"/>
      <c r="I69" s="136"/>
      <c r="J69" s="136"/>
      <c r="K69" s="136"/>
      <c r="L69" s="136"/>
      <c r="M69" s="136"/>
    </row>
    <row r="70" spans="1:13" ht="15.75" customHeight="1">
      <c r="A70" s="136"/>
      <c r="B70" s="136"/>
      <c r="C70" s="136"/>
      <c r="D70" s="143"/>
      <c r="E70" s="143"/>
      <c r="F70" s="136"/>
      <c r="G70" s="136"/>
      <c r="H70" s="136"/>
      <c r="I70" s="136"/>
      <c r="J70" s="136"/>
      <c r="K70" s="136"/>
      <c r="L70" s="136"/>
      <c r="M70" s="136"/>
    </row>
    <row r="71" spans="1:13" ht="15.75" customHeight="1">
      <c r="A71" s="136"/>
      <c r="B71" s="136"/>
      <c r="C71" s="136"/>
      <c r="D71" s="143"/>
      <c r="E71" s="143"/>
      <c r="F71" s="136"/>
      <c r="G71" s="136"/>
      <c r="H71" s="136"/>
      <c r="I71" s="136"/>
      <c r="J71" s="136"/>
      <c r="K71" s="136"/>
      <c r="L71" s="136"/>
      <c r="M71" s="136"/>
    </row>
    <row r="72" spans="1:13" ht="15.75" customHeight="1">
      <c r="A72" s="136"/>
      <c r="B72" s="136"/>
      <c r="C72" s="136"/>
      <c r="D72" s="143"/>
      <c r="E72" s="143"/>
      <c r="F72" s="136"/>
      <c r="G72" s="136"/>
      <c r="H72" s="136"/>
      <c r="I72" s="136"/>
      <c r="J72" s="136"/>
      <c r="K72" s="136"/>
      <c r="L72" s="136"/>
      <c r="M72" s="136"/>
    </row>
    <row r="73" spans="1:13" ht="15.75" customHeight="1">
      <c r="A73" s="136"/>
      <c r="B73" s="136"/>
      <c r="C73" s="136"/>
      <c r="D73" s="143"/>
      <c r="E73" s="143"/>
      <c r="F73" s="136"/>
      <c r="G73" s="136"/>
      <c r="H73" s="136"/>
      <c r="I73" s="136"/>
      <c r="J73" s="136"/>
      <c r="K73" s="136"/>
      <c r="L73" s="136"/>
      <c r="M73" s="136"/>
    </row>
    <row r="74" spans="1:13" ht="15.75" customHeight="1">
      <c r="A74" s="136"/>
      <c r="B74" s="136"/>
      <c r="C74" s="136"/>
      <c r="D74" s="143"/>
      <c r="E74" s="143"/>
      <c r="F74" s="136"/>
      <c r="G74" s="136"/>
      <c r="H74" s="136"/>
      <c r="I74" s="136"/>
      <c r="J74" s="136"/>
      <c r="K74" s="136"/>
      <c r="L74" s="136"/>
      <c r="M74" s="136"/>
    </row>
    <row r="75" spans="1:13" ht="15.75" customHeight="1">
      <c r="A75" s="136"/>
      <c r="B75" s="136"/>
      <c r="C75" s="136"/>
      <c r="D75" s="143"/>
      <c r="E75" s="143"/>
      <c r="F75" s="136"/>
      <c r="G75" s="136"/>
      <c r="H75" s="136"/>
      <c r="I75" s="136"/>
      <c r="J75" s="136"/>
      <c r="K75" s="136"/>
      <c r="L75" s="136"/>
      <c r="M75" s="136"/>
    </row>
    <row r="76" spans="1:13" ht="15.75" customHeight="1">
      <c r="A76" s="136"/>
      <c r="B76" s="136"/>
      <c r="C76" s="136"/>
      <c r="D76" s="143"/>
      <c r="E76" s="143"/>
      <c r="F76" s="136"/>
      <c r="G76" s="136"/>
      <c r="H76" s="136"/>
      <c r="I76" s="136"/>
      <c r="J76" s="136"/>
      <c r="K76" s="136"/>
      <c r="L76" s="136"/>
      <c r="M76" s="136"/>
    </row>
    <row r="77" spans="1:13" ht="15.75" customHeight="1">
      <c r="A77" s="136"/>
      <c r="B77" s="136"/>
      <c r="C77" s="136"/>
      <c r="D77" s="143"/>
      <c r="E77" s="143"/>
      <c r="F77" s="136"/>
      <c r="G77" s="136"/>
      <c r="H77" s="136"/>
      <c r="I77" s="136"/>
      <c r="J77" s="136"/>
      <c r="K77" s="136"/>
      <c r="L77" s="136"/>
      <c r="M77" s="136"/>
    </row>
    <row r="78" spans="1:13" ht="15.75" customHeight="1">
      <c r="A78" s="136"/>
      <c r="B78" s="136"/>
      <c r="C78" s="136"/>
      <c r="D78" s="143"/>
      <c r="E78" s="143"/>
      <c r="F78" s="136"/>
      <c r="G78" s="136"/>
      <c r="H78" s="136"/>
      <c r="I78" s="136"/>
      <c r="J78" s="136"/>
      <c r="K78" s="136"/>
      <c r="L78" s="136"/>
      <c r="M78" s="136"/>
    </row>
    <row r="79" spans="1:13" ht="15.75" customHeight="1">
      <c r="A79" s="136"/>
      <c r="B79" s="136"/>
      <c r="C79" s="136"/>
      <c r="D79" s="143"/>
      <c r="E79" s="143"/>
      <c r="F79" s="136"/>
      <c r="G79" s="136"/>
      <c r="H79" s="136"/>
      <c r="I79" s="136"/>
      <c r="J79" s="136"/>
      <c r="K79" s="136"/>
      <c r="L79" s="136"/>
      <c r="M79" s="136"/>
    </row>
    <row r="80" spans="1:13" ht="15.75" customHeight="1">
      <c r="A80" s="136"/>
      <c r="B80" s="136"/>
      <c r="C80" s="136"/>
      <c r="D80" s="143"/>
      <c r="E80" s="143"/>
      <c r="F80" s="136"/>
      <c r="G80" s="136"/>
      <c r="H80" s="136"/>
      <c r="I80" s="136"/>
      <c r="J80" s="136"/>
      <c r="K80" s="136"/>
      <c r="L80" s="136"/>
      <c r="M80" s="136"/>
    </row>
    <row r="81" spans="1:13" ht="15.75" customHeight="1">
      <c r="A81" s="136"/>
      <c r="B81" s="136"/>
      <c r="C81" s="136"/>
      <c r="D81" s="143"/>
      <c r="E81" s="143"/>
      <c r="F81" s="136"/>
      <c r="G81" s="136"/>
      <c r="H81" s="136"/>
      <c r="I81" s="136"/>
      <c r="J81" s="136"/>
      <c r="K81" s="136"/>
      <c r="L81" s="136"/>
      <c r="M81" s="136"/>
    </row>
    <row r="82" spans="1:13" ht="15.75" customHeight="1">
      <c r="A82" s="136"/>
      <c r="B82" s="136"/>
      <c r="C82" s="136"/>
      <c r="D82" s="143"/>
      <c r="E82" s="143"/>
      <c r="F82" s="136"/>
      <c r="G82" s="136"/>
      <c r="H82" s="136"/>
      <c r="I82" s="136"/>
      <c r="J82" s="136"/>
      <c r="K82" s="136"/>
      <c r="L82" s="136"/>
      <c r="M82" s="136"/>
    </row>
    <row r="83" spans="1:13" ht="15.75" customHeight="1">
      <c r="A83" s="136"/>
      <c r="B83" s="136"/>
      <c r="C83" s="136"/>
      <c r="D83" s="143"/>
      <c r="E83" s="143"/>
      <c r="F83" s="136"/>
      <c r="G83" s="136"/>
      <c r="H83" s="136"/>
      <c r="I83" s="136"/>
      <c r="J83" s="136"/>
      <c r="K83" s="136"/>
      <c r="L83" s="136"/>
      <c r="M83" s="136"/>
    </row>
    <row r="84" spans="1:13" ht="15.75" customHeight="1">
      <c r="A84" s="136"/>
      <c r="B84" s="136"/>
      <c r="C84" s="136"/>
      <c r="D84" s="143"/>
      <c r="E84" s="143"/>
      <c r="F84" s="136"/>
      <c r="G84" s="136"/>
      <c r="H84" s="136"/>
      <c r="I84" s="136"/>
      <c r="J84" s="136"/>
      <c r="K84" s="136"/>
      <c r="L84" s="136"/>
      <c r="M84" s="136"/>
    </row>
    <row r="85" spans="1:13" ht="15.75" customHeight="1">
      <c r="A85" s="136"/>
      <c r="B85" s="136"/>
      <c r="C85" s="136"/>
      <c r="D85" s="143"/>
      <c r="E85" s="143"/>
      <c r="F85" s="136"/>
      <c r="G85" s="136"/>
      <c r="H85" s="136"/>
      <c r="I85" s="136"/>
      <c r="J85" s="136"/>
      <c r="K85" s="136"/>
      <c r="L85" s="136"/>
      <c r="M85" s="136"/>
    </row>
    <row r="86" spans="1:13" ht="15.75" customHeight="1">
      <c r="A86" s="136"/>
      <c r="B86" s="136"/>
      <c r="C86" s="136"/>
      <c r="D86" s="143"/>
      <c r="E86" s="143"/>
      <c r="F86" s="136"/>
      <c r="G86" s="136"/>
      <c r="H86" s="136"/>
      <c r="I86" s="136"/>
      <c r="J86" s="136"/>
      <c r="K86" s="136"/>
      <c r="L86" s="136"/>
      <c r="M86" s="136"/>
    </row>
    <row r="87" spans="1:13" ht="15.75" customHeight="1">
      <c r="A87" s="136"/>
      <c r="B87" s="136"/>
      <c r="C87" s="136"/>
      <c r="D87" s="143"/>
      <c r="E87" s="143"/>
      <c r="F87" s="136"/>
      <c r="G87" s="136"/>
      <c r="H87" s="136"/>
      <c r="I87" s="136"/>
      <c r="J87" s="136"/>
      <c r="K87" s="136"/>
      <c r="L87" s="136"/>
      <c r="M87" s="136"/>
    </row>
    <row r="88" spans="1:13" ht="15.75" customHeight="1">
      <c r="A88" s="136"/>
      <c r="B88" s="136"/>
      <c r="C88" s="136"/>
      <c r="D88" s="143"/>
      <c r="E88" s="143"/>
      <c r="F88" s="136"/>
      <c r="G88" s="136"/>
      <c r="H88" s="136"/>
      <c r="I88" s="136"/>
      <c r="J88" s="136"/>
      <c r="K88" s="136"/>
      <c r="L88" s="136"/>
      <c r="M88" s="136"/>
    </row>
    <row r="89" spans="1:13" ht="15.75" customHeight="1">
      <c r="A89" s="136"/>
      <c r="B89" s="136"/>
      <c r="C89" s="136"/>
      <c r="D89" s="143"/>
      <c r="E89" s="143"/>
      <c r="F89" s="136"/>
      <c r="G89" s="136"/>
      <c r="H89" s="136"/>
      <c r="I89" s="136"/>
      <c r="J89" s="136"/>
      <c r="K89" s="136"/>
      <c r="L89" s="136"/>
      <c r="M89" s="136"/>
    </row>
    <row r="90" spans="1:13" ht="15.75" customHeight="1">
      <c r="A90" s="136"/>
      <c r="B90" s="136"/>
      <c r="C90" s="136"/>
      <c r="D90" s="143"/>
      <c r="E90" s="143"/>
      <c r="F90" s="136"/>
      <c r="G90" s="136"/>
      <c r="H90" s="136"/>
      <c r="I90" s="136"/>
      <c r="J90" s="136"/>
      <c r="K90" s="136"/>
      <c r="L90" s="136"/>
      <c r="M90" s="136"/>
    </row>
    <row r="91" spans="1:13" ht="15.75" customHeight="1">
      <c r="A91" s="136"/>
      <c r="B91" s="136"/>
      <c r="C91" s="136"/>
      <c r="D91" s="143"/>
      <c r="E91" s="143"/>
      <c r="F91" s="136"/>
      <c r="G91" s="136"/>
      <c r="H91" s="136"/>
      <c r="I91" s="136"/>
      <c r="J91" s="136"/>
      <c r="K91" s="136"/>
      <c r="L91" s="136"/>
      <c r="M91" s="136"/>
    </row>
    <row r="92" spans="1:13" ht="15.75" customHeight="1">
      <c r="A92" s="136"/>
      <c r="B92" s="136"/>
      <c r="C92" s="136"/>
      <c r="D92" s="143"/>
      <c r="E92" s="143"/>
      <c r="F92" s="136"/>
      <c r="G92" s="136"/>
      <c r="H92" s="136"/>
      <c r="I92" s="136"/>
      <c r="J92" s="136"/>
      <c r="K92" s="136"/>
      <c r="L92" s="136"/>
      <c r="M92" s="136"/>
    </row>
    <row r="93" spans="1:13" ht="15.75" customHeight="1">
      <c r="A93" s="136"/>
      <c r="B93" s="136"/>
      <c r="C93" s="136"/>
      <c r="D93" s="143"/>
      <c r="E93" s="143"/>
      <c r="F93" s="136"/>
      <c r="G93" s="136"/>
      <c r="H93" s="136"/>
      <c r="I93" s="136"/>
      <c r="J93" s="136"/>
      <c r="K93" s="136"/>
      <c r="L93" s="136"/>
      <c r="M93" s="136"/>
    </row>
    <row r="94" spans="1:13" ht="15.75" customHeight="1">
      <c r="A94" s="136"/>
      <c r="B94" s="136"/>
      <c r="C94" s="136"/>
      <c r="D94" s="143"/>
      <c r="E94" s="143"/>
      <c r="F94" s="136"/>
      <c r="G94" s="136"/>
      <c r="H94" s="136"/>
      <c r="I94" s="136"/>
      <c r="J94" s="136"/>
      <c r="K94" s="136"/>
      <c r="L94" s="136"/>
      <c r="M94" s="136"/>
    </row>
    <row r="95" spans="1:13" ht="15.75" customHeight="1">
      <c r="A95" s="136"/>
      <c r="B95" s="136"/>
      <c r="C95" s="136"/>
      <c r="D95" s="143"/>
      <c r="E95" s="143"/>
      <c r="F95" s="136"/>
      <c r="G95" s="136"/>
      <c r="H95" s="136"/>
      <c r="I95" s="136"/>
      <c r="J95" s="136"/>
      <c r="K95" s="136"/>
      <c r="L95" s="136"/>
      <c r="M95" s="136"/>
    </row>
    <row r="96" spans="1:13" ht="15.75" customHeight="1">
      <c r="A96" s="136"/>
      <c r="B96" s="136"/>
      <c r="C96" s="136"/>
      <c r="D96" s="143"/>
      <c r="E96" s="143"/>
      <c r="F96" s="136"/>
      <c r="G96" s="136"/>
      <c r="H96" s="136"/>
      <c r="I96" s="136"/>
      <c r="J96" s="136"/>
      <c r="K96" s="136"/>
      <c r="L96" s="136"/>
      <c r="M96" s="136"/>
    </row>
    <row r="97" spans="1:13" ht="15.75" customHeight="1">
      <c r="A97" s="136"/>
      <c r="B97" s="136"/>
      <c r="C97" s="136"/>
      <c r="D97" s="143"/>
      <c r="E97" s="143"/>
      <c r="F97" s="136"/>
      <c r="G97" s="136"/>
      <c r="H97" s="136"/>
      <c r="I97" s="136"/>
      <c r="J97" s="136"/>
      <c r="K97" s="136"/>
      <c r="L97" s="136"/>
      <c r="M97" s="136"/>
    </row>
    <row r="98" spans="1:13" ht="15.75" customHeight="1">
      <c r="A98" s="136"/>
      <c r="B98" s="136"/>
      <c r="C98" s="136"/>
      <c r="D98" s="143"/>
      <c r="E98" s="143"/>
      <c r="F98" s="136"/>
      <c r="G98" s="136"/>
      <c r="H98" s="136"/>
      <c r="I98" s="136"/>
      <c r="J98" s="136"/>
      <c r="K98" s="136"/>
      <c r="L98" s="136"/>
      <c r="M98" s="136"/>
    </row>
    <row r="99" spans="1:13" ht="15.75" customHeight="1">
      <c r="A99" s="136"/>
      <c r="B99" s="136"/>
      <c r="C99" s="136"/>
      <c r="D99" s="143"/>
      <c r="E99" s="143"/>
      <c r="F99" s="136"/>
      <c r="G99" s="136"/>
      <c r="H99" s="136"/>
      <c r="I99" s="136"/>
      <c r="J99" s="136"/>
      <c r="K99" s="136"/>
      <c r="L99" s="136"/>
      <c r="M99" s="136"/>
    </row>
    <row r="100" spans="1:13" ht="15.75" customHeight="1">
      <c r="A100" s="136"/>
      <c r="B100" s="136"/>
      <c r="C100" s="136"/>
      <c r="D100" s="143"/>
      <c r="E100" s="143"/>
      <c r="F100" s="136"/>
      <c r="G100" s="136"/>
      <c r="H100" s="136"/>
      <c r="I100" s="136"/>
      <c r="J100" s="136"/>
      <c r="K100" s="136"/>
      <c r="L100" s="136"/>
      <c r="M100" s="136"/>
    </row>
    <row r="101" spans="1:13" ht="15.75" customHeight="1">
      <c r="A101" s="136"/>
      <c r="B101" s="136"/>
      <c r="C101" s="136"/>
      <c r="D101" s="143"/>
      <c r="E101" s="143"/>
      <c r="F101" s="136"/>
      <c r="G101" s="136"/>
      <c r="H101" s="136"/>
      <c r="I101" s="136"/>
      <c r="J101" s="136"/>
      <c r="K101" s="136"/>
      <c r="L101" s="136"/>
      <c r="M101" s="136"/>
    </row>
    <row r="102" spans="1:13" ht="15.75" customHeight="1">
      <c r="A102" s="136"/>
      <c r="B102" s="136"/>
      <c r="C102" s="136"/>
      <c r="D102" s="143"/>
      <c r="E102" s="143"/>
      <c r="F102" s="136"/>
      <c r="G102" s="136"/>
      <c r="H102" s="136"/>
      <c r="I102" s="136"/>
      <c r="J102" s="136"/>
      <c r="K102" s="136"/>
      <c r="L102" s="136"/>
      <c r="M102" s="136"/>
    </row>
    <row r="103" spans="1:13" ht="15.75" customHeight="1">
      <c r="A103" s="136"/>
      <c r="B103" s="136"/>
      <c r="C103" s="136"/>
      <c r="D103" s="143"/>
      <c r="E103" s="143"/>
      <c r="F103" s="136"/>
      <c r="G103" s="136"/>
      <c r="H103" s="136"/>
      <c r="I103" s="136"/>
      <c r="J103" s="136"/>
      <c r="K103" s="136"/>
      <c r="L103" s="136"/>
      <c r="M103" s="136"/>
    </row>
    <row r="104" spans="1:13" ht="15.75" customHeight="1">
      <c r="A104" s="136"/>
      <c r="B104" s="136"/>
      <c r="C104" s="136"/>
      <c r="D104" s="143"/>
      <c r="E104" s="143"/>
      <c r="F104" s="136"/>
      <c r="G104" s="136"/>
      <c r="H104" s="136"/>
      <c r="I104" s="136"/>
      <c r="J104" s="136"/>
      <c r="K104" s="136"/>
      <c r="L104" s="136"/>
      <c r="M104" s="136"/>
    </row>
    <row r="105" spans="1:13" ht="15.75" customHeight="1">
      <c r="A105" s="136"/>
      <c r="B105" s="136"/>
      <c r="C105" s="136"/>
      <c r="D105" s="143"/>
      <c r="E105" s="143"/>
      <c r="F105" s="136"/>
      <c r="G105" s="136"/>
      <c r="H105" s="136"/>
      <c r="I105" s="136"/>
      <c r="J105" s="136"/>
      <c r="K105" s="136"/>
      <c r="L105" s="136"/>
      <c r="M105" s="136"/>
    </row>
    <row r="106" spans="1:13" ht="15.75" customHeight="1">
      <c r="A106" s="136"/>
      <c r="B106" s="136"/>
      <c r="C106" s="136"/>
      <c r="D106" s="143"/>
      <c r="E106" s="143"/>
      <c r="F106" s="136"/>
      <c r="G106" s="136"/>
      <c r="H106" s="136"/>
      <c r="I106" s="136"/>
      <c r="J106" s="136"/>
      <c r="K106" s="136"/>
      <c r="L106" s="136"/>
      <c r="M106" s="136"/>
    </row>
    <row r="107" spans="1:13" ht="15.75" customHeight="1">
      <c r="A107" s="136"/>
      <c r="B107" s="136"/>
      <c r="C107" s="136"/>
      <c r="D107" s="143"/>
      <c r="E107" s="143"/>
      <c r="F107" s="136"/>
      <c r="G107" s="136"/>
      <c r="H107" s="136"/>
      <c r="I107" s="136"/>
      <c r="J107" s="136"/>
      <c r="K107" s="136"/>
      <c r="L107" s="136"/>
      <c r="M107" s="136"/>
    </row>
    <row r="108" spans="1:13" ht="15.75" customHeight="1">
      <c r="A108" s="136"/>
      <c r="B108" s="136"/>
      <c r="C108" s="136"/>
      <c r="D108" s="143"/>
      <c r="E108" s="143"/>
      <c r="F108" s="136"/>
      <c r="G108" s="136"/>
      <c r="H108" s="136"/>
      <c r="I108" s="136"/>
      <c r="J108" s="136"/>
      <c r="K108" s="136"/>
      <c r="L108" s="136"/>
      <c r="M108" s="136"/>
    </row>
    <row r="109" spans="1:13" ht="15.75" customHeight="1">
      <c r="A109" s="136"/>
      <c r="B109" s="136"/>
      <c r="C109" s="136"/>
      <c r="D109" s="143"/>
      <c r="E109" s="143"/>
      <c r="F109" s="136"/>
      <c r="G109" s="136"/>
      <c r="H109" s="136"/>
      <c r="I109" s="136"/>
      <c r="J109" s="136"/>
      <c r="K109" s="136"/>
      <c r="L109" s="136"/>
      <c r="M109" s="136"/>
    </row>
    <row r="110" spans="1:13" ht="15.75" customHeight="1">
      <c r="A110" s="136"/>
      <c r="B110" s="136"/>
      <c r="C110" s="136"/>
      <c r="D110" s="143"/>
      <c r="E110" s="143"/>
      <c r="F110" s="136"/>
      <c r="G110" s="136"/>
      <c r="H110" s="136"/>
      <c r="I110" s="136"/>
      <c r="J110" s="136"/>
      <c r="K110" s="136"/>
      <c r="L110" s="136"/>
      <c r="M110" s="136"/>
    </row>
    <row r="111" spans="1:13" ht="15.75" customHeight="1">
      <c r="A111" s="136"/>
      <c r="B111" s="136"/>
      <c r="C111" s="136"/>
      <c r="D111" s="143"/>
      <c r="E111" s="143"/>
      <c r="F111" s="136"/>
      <c r="G111" s="136"/>
      <c r="H111" s="136"/>
      <c r="I111" s="136"/>
      <c r="J111" s="136"/>
      <c r="K111" s="136"/>
      <c r="L111" s="136"/>
      <c r="M111" s="136"/>
    </row>
    <row r="112" spans="1:13" ht="15.75" customHeight="1">
      <c r="A112" s="136"/>
      <c r="B112" s="136"/>
      <c r="C112" s="136"/>
      <c r="D112" s="143"/>
      <c r="E112" s="143"/>
      <c r="F112" s="136"/>
      <c r="G112" s="136"/>
      <c r="H112" s="136"/>
      <c r="I112" s="136"/>
      <c r="J112" s="136"/>
      <c r="K112" s="136"/>
      <c r="L112" s="136"/>
      <c r="M112" s="136"/>
    </row>
    <row r="113" spans="1:13" ht="15.75" customHeight="1">
      <c r="A113" s="136"/>
      <c r="B113" s="136"/>
      <c r="C113" s="136"/>
      <c r="D113" s="143"/>
      <c r="E113" s="143"/>
      <c r="F113" s="136"/>
      <c r="G113" s="136"/>
      <c r="H113" s="136"/>
      <c r="I113" s="136"/>
      <c r="J113" s="136"/>
      <c r="K113" s="136"/>
      <c r="L113" s="136"/>
      <c r="M113" s="136"/>
    </row>
    <row r="114" spans="1:13" ht="15.75" customHeight="1">
      <c r="A114" s="136"/>
      <c r="B114" s="136"/>
      <c r="C114" s="136"/>
      <c r="D114" s="143"/>
      <c r="E114" s="143"/>
      <c r="F114" s="136"/>
      <c r="G114" s="136"/>
      <c r="H114" s="136"/>
      <c r="I114" s="136"/>
      <c r="J114" s="136"/>
      <c r="K114" s="136"/>
      <c r="L114" s="136"/>
      <c r="M114" s="136"/>
    </row>
    <row r="115" spans="1:13" ht="15.75" customHeight="1">
      <c r="A115" s="136"/>
      <c r="B115" s="136"/>
      <c r="C115" s="136"/>
      <c r="D115" s="143"/>
      <c r="E115" s="143"/>
      <c r="F115" s="136"/>
      <c r="G115" s="136"/>
      <c r="H115" s="136"/>
      <c r="I115" s="136"/>
      <c r="J115" s="136"/>
      <c r="K115" s="136"/>
      <c r="L115" s="136"/>
      <c r="M115" s="136"/>
    </row>
    <row r="116" spans="1:13" ht="15.75" customHeight="1">
      <c r="A116" s="136"/>
      <c r="B116" s="136"/>
      <c r="C116" s="136"/>
      <c r="D116" s="143"/>
      <c r="E116" s="143"/>
      <c r="F116" s="136"/>
      <c r="G116" s="136"/>
      <c r="H116" s="136"/>
      <c r="I116" s="136"/>
      <c r="J116" s="136"/>
      <c r="K116" s="136"/>
      <c r="L116" s="136"/>
      <c r="M116" s="136"/>
    </row>
    <row r="117" spans="1:13" ht="15.75" customHeight="1">
      <c r="A117" s="136"/>
      <c r="B117" s="136"/>
      <c r="C117" s="136"/>
      <c r="D117" s="143"/>
      <c r="E117" s="143"/>
      <c r="F117" s="136"/>
      <c r="G117" s="136"/>
      <c r="H117" s="136"/>
      <c r="I117" s="136"/>
      <c r="J117" s="136"/>
      <c r="K117" s="136"/>
      <c r="L117" s="136"/>
      <c r="M117" s="136"/>
    </row>
    <row r="118" spans="1:13" ht="15.75" customHeight="1">
      <c r="A118" s="136"/>
      <c r="B118" s="136"/>
      <c r="C118" s="136"/>
      <c r="D118" s="143"/>
      <c r="E118" s="143"/>
      <c r="F118" s="136"/>
      <c r="G118" s="136"/>
      <c r="H118" s="136"/>
      <c r="I118" s="136"/>
      <c r="J118" s="136"/>
      <c r="K118" s="136"/>
      <c r="L118" s="136"/>
      <c r="M118" s="136"/>
    </row>
    <row r="119" spans="1:13" ht="15.75" customHeight="1">
      <c r="A119" s="136"/>
      <c r="B119" s="136"/>
      <c r="C119" s="136"/>
      <c r="D119" s="143"/>
      <c r="E119" s="143"/>
      <c r="F119" s="136"/>
      <c r="G119" s="136"/>
      <c r="H119" s="136"/>
      <c r="I119" s="136"/>
      <c r="J119" s="136"/>
      <c r="K119" s="136"/>
      <c r="L119" s="136"/>
      <c r="M119" s="136"/>
    </row>
    <row r="120" spans="1:13" ht="15.75" customHeight="1">
      <c r="A120" s="136"/>
      <c r="B120" s="136"/>
      <c r="C120" s="136"/>
      <c r="D120" s="143"/>
      <c r="E120" s="143"/>
      <c r="F120" s="136"/>
      <c r="G120" s="136"/>
      <c r="H120" s="136"/>
      <c r="I120" s="136"/>
      <c r="J120" s="136"/>
      <c r="K120" s="136"/>
      <c r="L120" s="136"/>
      <c r="M120" s="136"/>
    </row>
    <row r="121" spans="1:13" ht="15.75" customHeight="1">
      <c r="A121" s="136"/>
      <c r="B121" s="136"/>
      <c r="C121" s="136"/>
      <c r="D121" s="143"/>
      <c r="E121" s="143"/>
      <c r="F121" s="136"/>
      <c r="G121" s="136"/>
      <c r="H121" s="136"/>
      <c r="I121" s="136"/>
      <c r="J121" s="136"/>
      <c r="K121" s="136"/>
      <c r="L121" s="136"/>
      <c r="M121" s="136"/>
    </row>
    <row r="122" spans="1:13" ht="15.75" customHeight="1">
      <c r="A122" s="136"/>
      <c r="B122" s="136"/>
      <c r="C122" s="136"/>
      <c r="D122" s="143"/>
      <c r="E122" s="143"/>
      <c r="F122" s="136"/>
      <c r="G122" s="136"/>
      <c r="H122" s="136"/>
      <c r="I122" s="136"/>
      <c r="J122" s="136"/>
      <c r="K122" s="136"/>
      <c r="L122" s="136"/>
      <c r="M122" s="136"/>
    </row>
    <row r="123" spans="1:13" ht="15.75" customHeight="1">
      <c r="A123" s="136"/>
      <c r="B123" s="136"/>
      <c r="C123" s="136"/>
      <c r="D123" s="143"/>
      <c r="E123" s="143"/>
      <c r="F123" s="136"/>
      <c r="G123" s="136"/>
      <c r="H123" s="136"/>
      <c r="I123" s="136"/>
      <c r="J123" s="136"/>
      <c r="K123" s="136"/>
      <c r="L123" s="136"/>
      <c r="M123" s="136"/>
    </row>
    <row r="124" spans="1:13" ht="15.75" customHeight="1">
      <c r="A124" s="136"/>
      <c r="B124" s="136"/>
      <c r="C124" s="136"/>
      <c r="D124" s="143"/>
      <c r="E124" s="143"/>
      <c r="F124" s="136"/>
      <c r="G124" s="136"/>
      <c r="H124" s="136"/>
      <c r="I124" s="136"/>
      <c r="J124" s="136"/>
      <c r="K124" s="136"/>
      <c r="L124" s="136"/>
      <c r="M124" s="136"/>
    </row>
    <row r="125" spans="1:13" ht="15.75" customHeight="1">
      <c r="A125" s="136"/>
      <c r="B125" s="136"/>
      <c r="C125" s="136"/>
      <c r="D125" s="143"/>
      <c r="E125" s="143"/>
      <c r="F125" s="136"/>
      <c r="G125" s="136"/>
      <c r="H125" s="136"/>
      <c r="I125" s="136"/>
      <c r="J125" s="136"/>
      <c r="K125" s="136"/>
      <c r="L125" s="136"/>
      <c r="M125" s="136"/>
    </row>
    <row r="126" spans="1:13" ht="15.75" customHeight="1">
      <c r="A126" s="136"/>
      <c r="B126" s="136"/>
      <c r="C126" s="136"/>
      <c r="D126" s="143"/>
      <c r="E126" s="143"/>
      <c r="F126" s="136"/>
      <c r="G126" s="136"/>
      <c r="H126" s="136"/>
      <c r="I126" s="136"/>
      <c r="J126" s="136"/>
      <c r="K126" s="136"/>
      <c r="L126" s="136"/>
      <c r="M126" s="136"/>
    </row>
    <row r="127" spans="1:13" ht="15.75" customHeight="1">
      <c r="A127" s="136"/>
      <c r="B127" s="136"/>
      <c r="C127" s="136"/>
      <c r="D127" s="143"/>
      <c r="E127" s="143"/>
      <c r="F127" s="136"/>
      <c r="G127" s="136"/>
      <c r="H127" s="136"/>
      <c r="I127" s="136"/>
      <c r="J127" s="136"/>
      <c r="K127" s="136"/>
      <c r="L127" s="136"/>
      <c r="M127" s="136"/>
    </row>
    <row r="128" spans="1:13" ht="15.75" customHeight="1">
      <c r="A128" s="136"/>
      <c r="B128" s="136"/>
      <c r="C128" s="136"/>
      <c r="D128" s="143"/>
      <c r="E128" s="143"/>
      <c r="F128" s="136"/>
      <c r="G128" s="136"/>
      <c r="H128" s="136"/>
      <c r="I128" s="136"/>
      <c r="J128" s="136"/>
      <c r="K128" s="136"/>
      <c r="L128" s="136"/>
      <c r="M128" s="136"/>
    </row>
    <row r="129" spans="1:13" ht="15.75" customHeight="1">
      <c r="A129" s="136"/>
      <c r="B129" s="136"/>
      <c r="C129" s="136"/>
      <c r="D129" s="143"/>
      <c r="E129" s="143"/>
      <c r="F129" s="136"/>
      <c r="G129" s="136"/>
      <c r="H129" s="136"/>
      <c r="I129" s="136"/>
      <c r="J129" s="136"/>
      <c r="K129" s="136"/>
      <c r="L129" s="136"/>
      <c r="M129" s="136"/>
    </row>
    <row r="130" spans="1:13" ht="15.75" customHeight="1">
      <c r="A130" s="136"/>
      <c r="B130" s="136"/>
      <c r="C130" s="136"/>
      <c r="D130" s="143"/>
      <c r="E130" s="143"/>
      <c r="F130" s="136"/>
      <c r="G130" s="136"/>
      <c r="H130" s="136"/>
      <c r="I130" s="136"/>
      <c r="J130" s="136"/>
      <c r="K130" s="136"/>
      <c r="L130" s="136"/>
      <c r="M130" s="136"/>
    </row>
    <row r="131" spans="1:13" ht="15.75" customHeight="1">
      <c r="A131" s="136"/>
      <c r="B131" s="136"/>
      <c r="C131" s="136"/>
      <c r="D131" s="143"/>
      <c r="E131" s="143"/>
      <c r="F131" s="136"/>
      <c r="G131" s="136"/>
      <c r="H131" s="136"/>
      <c r="I131" s="136"/>
      <c r="J131" s="136"/>
      <c r="K131" s="136"/>
      <c r="L131" s="136"/>
      <c r="M131" s="136"/>
    </row>
    <row r="132" spans="1:13" ht="15.75" customHeight="1">
      <c r="A132" s="136"/>
      <c r="B132" s="136"/>
      <c r="C132" s="136"/>
      <c r="D132" s="143"/>
      <c r="E132" s="143"/>
      <c r="F132" s="136"/>
      <c r="G132" s="136"/>
      <c r="H132" s="136"/>
      <c r="I132" s="136"/>
      <c r="J132" s="136"/>
      <c r="K132" s="136"/>
      <c r="L132" s="136"/>
      <c r="M132" s="136"/>
    </row>
    <row r="133" spans="1:13" ht="15.75" customHeight="1">
      <c r="A133" s="136"/>
      <c r="B133" s="136"/>
      <c r="C133" s="136"/>
      <c r="D133" s="143"/>
      <c r="E133" s="143"/>
      <c r="F133" s="136"/>
      <c r="G133" s="136"/>
      <c r="H133" s="136"/>
      <c r="I133" s="136"/>
      <c r="J133" s="136"/>
      <c r="K133" s="136"/>
      <c r="L133" s="136"/>
      <c r="M133" s="136"/>
    </row>
    <row r="134" spans="1:13" ht="15.75" customHeight="1">
      <c r="A134" s="136"/>
      <c r="B134" s="136"/>
      <c r="C134" s="136"/>
      <c r="D134" s="143"/>
      <c r="E134" s="143"/>
      <c r="F134" s="136"/>
      <c r="G134" s="136"/>
      <c r="H134" s="136"/>
      <c r="I134" s="136"/>
      <c r="J134" s="136"/>
      <c r="K134" s="136"/>
      <c r="L134" s="136"/>
      <c r="M134" s="136"/>
    </row>
    <row r="135" spans="1:13" ht="15.75" customHeight="1">
      <c r="A135" s="136"/>
      <c r="B135" s="136"/>
      <c r="C135" s="136"/>
      <c r="D135" s="143"/>
      <c r="E135" s="143"/>
      <c r="F135" s="136"/>
      <c r="G135" s="136"/>
      <c r="H135" s="136"/>
      <c r="I135" s="136"/>
      <c r="J135" s="136"/>
      <c r="K135" s="136"/>
      <c r="L135" s="136"/>
      <c r="M135" s="136"/>
    </row>
    <row r="136" spans="1:13" ht="15.75" customHeight="1">
      <c r="A136" s="136"/>
      <c r="B136" s="136"/>
      <c r="C136" s="136"/>
      <c r="D136" s="143"/>
      <c r="E136" s="143"/>
      <c r="F136" s="136"/>
      <c r="G136" s="136"/>
      <c r="H136" s="136"/>
      <c r="I136" s="136"/>
      <c r="J136" s="136"/>
      <c r="K136" s="136"/>
      <c r="L136" s="136"/>
      <c r="M136" s="136"/>
    </row>
    <row r="137" spans="1:13" ht="15.75" customHeight="1">
      <c r="A137" s="136"/>
      <c r="B137" s="136"/>
      <c r="C137" s="136"/>
      <c r="D137" s="143"/>
      <c r="E137" s="143"/>
      <c r="F137" s="136"/>
      <c r="G137" s="136"/>
      <c r="H137" s="136"/>
      <c r="I137" s="136"/>
      <c r="J137" s="136"/>
      <c r="K137" s="136"/>
      <c r="L137" s="136"/>
      <c r="M137" s="136"/>
    </row>
    <row r="138" spans="1:13" ht="15.75" customHeight="1">
      <c r="A138" s="136"/>
      <c r="B138" s="136"/>
      <c r="C138" s="136"/>
      <c r="D138" s="143"/>
      <c r="E138" s="143"/>
      <c r="F138" s="136"/>
      <c r="G138" s="136"/>
      <c r="H138" s="136"/>
      <c r="I138" s="136"/>
      <c r="J138" s="136"/>
      <c r="K138" s="136"/>
      <c r="L138" s="136"/>
      <c r="M138" s="136"/>
    </row>
    <row r="139" spans="1:13" ht="15.75" customHeight="1">
      <c r="A139" s="136"/>
      <c r="B139" s="136"/>
      <c r="C139" s="136"/>
      <c r="D139" s="143"/>
      <c r="E139" s="143"/>
      <c r="F139" s="136"/>
      <c r="G139" s="136"/>
      <c r="H139" s="136"/>
      <c r="I139" s="136"/>
      <c r="J139" s="136"/>
      <c r="K139" s="136"/>
      <c r="L139" s="136"/>
      <c r="M139" s="136"/>
    </row>
    <row r="140" spans="1:13" ht="15.75" customHeight="1">
      <c r="A140" s="136"/>
      <c r="B140" s="136"/>
      <c r="C140" s="136"/>
      <c r="D140" s="143"/>
      <c r="E140" s="143"/>
      <c r="F140" s="136"/>
      <c r="G140" s="136"/>
      <c r="H140" s="136"/>
      <c r="I140" s="136"/>
      <c r="J140" s="136"/>
      <c r="K140" s="136"/>
      <c r="L140" s="136"/>
      <c r="M140" s="136"/>
    </row>
    <row r="141" spans="1:13" ht="15.75" customHeight="1">
      <c r="A141" s="136"/>
      <c r="B141" s="136"/>
      <c r="C141" s="136"/>
      <c r="D141" s="143"/>
      <c r="E141" s="143"/>
      <c r="F141" s="136"/>
      <c r="G141" s="136"/>
      <c r="H141" s="136"/>
      <c r="I141" s="136"/>
      <c r="J141" s="136"/>
      <c r="K141" s="136"/>
      <c r="L141" s="136"/>
      <c r="M141" s="136"/>
    </row>
    <row r="142" spans="1:13" ht="15.75" customHeight="1">
      <c r="A142" s="136"/>
      <c r="B142" s="136"/>
      <c r="C142" s="136"/>
      <c r="D142" s="143"/>
      <c r="E142" s="143"/>
      <c r="F142" s="136"/>
      <c r="G142" s="136"/>
      <c r="H142" s="136"/>
      <c r="I142" s="136"/>
      <c r="J142" s="136"/>
      <c r="K142" s="136"/>
      <c r="L142" s="136"/>
      <c r="M142" s="136"/>
    </row>
    <row r="143" spans="1:13" ht="15.75" customHeight="1">
      <c r="A143" s="136"/>
      <c r="B143" s="136"/>
      <c r="C143" s="136"/>
      <c r="D143" s="143"/>
      <c r="E143" s="143"/>
      <c r="F143" s="136"/>
      <c r="G143" s="136"/>
      <c r="H143" s="136"/>
      <c r="I143" s="136"/>
      <c r="J143" s="136"/>
      <c r="K143" s="136"/>
      <c r="L143" s="136"/>
      <c r="M143" s="136"/>
    </row>
    <row r="144" spans="1:13" ht="15.75" customHeight="1">
      <c r="A144" s="136"/>
      <c r="B144" s="136"/>
      <c r="C144" s="136"/>
      <c r="D144" s="143"/>
      <c r="E144" s="143"/>
      <c r="F144" s="136"/>
      <c r="G144" s="136"/>
      <c r="H144" s="136"/>
      <c r="I144" s="136"/>
      <c r="J144" s="136"/>
      <c r="K144" s="136"/>
      <c r="L144" s="136"/>
      <c r="M144" s="136"/>
    </row>
    <row r="145" spans="1:27" ht="15.75" customHeight="1">
      <c r="A145" s="136"/>
      <c r="B145" s="136"/>
      <c r="C145" s="136"/>
      <c r="D145" s="143"/>
      <c r="E145" s="143"/>
      <c r="F145" s="136"/>
      <c r="G145" s="136"/>
      <c r="H145" s="136"/>
      <c r="I145" s="136"/>
      <c r="J145" s="136"/>
      <c r="K145" s="136"/>
      <c r="L145" s="136"/>
      <c r="M145" s="136"/>
    </row>
    <row r="146" spans="1:27" ht="15.75" customHeight="1">
      <c r="A146" s="136"/>
      <c r="B146" s="136"/>
      <c r="C146" s="136"/>
      <c r="D146" s="143"/>
      <c r="E146" s="143"/>
      <c r="F146" s="136"/>
      <c r="G146" s="136"/>
      <c r="H146" s="136"/>
      <c r="I146" s="136"/>
      <c r="J146" s="136"/>
      <c r="K146" s="136"/>
      <c r="L146" s="136"/>
      <c r="M146" s="136"/>
    </row>
    <row r="147" spans="1:27" ht="15.75" customHeight="1">
      <c r="A147" s="136"/>
      <c r="B147" s="136"/>
      <c r="C147" s="136"/>
      <c r="D147" s="143"/>
      <c r="E147" s="143"/>
      <c r="F147" s="136"/>
      <c r="G147" s="136"/>
      <c r="H147" s="136"/>
      <c r="I147" s="136"/>
      <c r="J147" s="136"/>
      <c r="K147" s="136"/>
      <c r="L147" s="136"/>
      <c r="M147" s="136"/>
    </row>
    <row r="148" spans="1:27" ht="15.75" customHeight="1">
      <c r="A148" s="136"/>
      <c r="B148" s="136"/>
      <c r="C148" s="136"/>
      <c r="D148" s="143"/>
      <c r="E148" s="143"/>
      <c r="F148" s="136"/>
      <c r="G148" s="136"/>
      <c r="H148" s="136"/>
      <c r="I148" s="136"/>
      <c r="J148" s="136"/>
      <c r="K148" s="136"/>
      <c r="L148" s="136"/>
      <c r="M148" s="136"/>
    </row>
    <row r="149" spans="1:27" ht="15.75" customHeight="1">
      <c r="A149" s="136"/>
      <c r="B149" s="136"/>
      <c r="C149" s="136"/>
      <c r="D149" s="143"/>
      <c r="E149" s="143"/>
      <c r="F149" s="136"/>
      <c r="G149" s="136"/>
      <c r="H149" s="136"/>
      <c r="I149" s="136"/>
      <c r="J149" s="136"/>
      <c r="K149" s="136"/>
      <c r="L149" s="136"/>
      <c r="M149" s="136"/>
    </row>
    <row r="150" spans="1:27" ht="15.75" customHeight="1">
      <c r="A150" s="136"/>
      <c r="B150" s="136"/>
      <c r="C150" s="136"/>
      <c r="D150" s="143"/>
      <c r="E150" s="143"/>
      <c r="F150" s="136"/>
      <c r="G150" s="136"/>
      <c r="H150" s="136"/>
      <c r="I150" s="136"/>
      <c r="J150" s="136"/>
      <c r="K150" s="136"/>
      <c r="L150" s="136"/>
      <c r="M150" s="136"/>
    </row>
    <row r="151" spans="1:27" ht="15.75" customHeight="1">
      <c r="A151" s="136"/>
      <c r="B151" s="136"/>
      <c r="C151" s="136"/>
      <c r="D151" s="143"/>
      <c r="E151" s="143"/>
      <c r="F151" s="136"/>
      <c r="G151" s="136"/>
      <c r="H151" s="136"/>
      <c r="I151" s="136"/>
      <c r="J151" s="136"/>
      <c r="K151" s="136"/>
      <c r="L151" s="136"/>
      <c r="M151" s="136"/>
    </row>
    <row r="152" spans="1:27" ht="15.75" customHeight="1">
      <c r="A152" s="136"/>
      <c r="B152" s="136"/>
      <c r="C152" s="136"/>
      <c r="D152" s="143"/>
      <c r="E152" s="143"/>
      <c r="F152" s="136"/>
      <c r="G152" s="136"/>
      <c r="H152" s="136"/>
      <c r="I152" s="136"/>
      <c r="J152" s="136"/>
      <c r="K152" s="136"/>
      <c r="L152" s="136"/>
      <c r="M152" s="136"/>
    </row>
    <row r="153" spans="1:27" ht="15.75" customHeight="1">
      <c r="A153" s="136"/>
      <c r="B153" s="136"/>
      <c r="C153" s="136"/>
      <c r="D153" s="143"/>
      <c r="E153" s="143"/>
      <c r="F153" s="136"/>
      <c r="G153" s="136"/>
      <c r="H153" s="136"/>
      <c r="I153" s="136"/>
      <c r="J153" s="136"/>
      <c r="K153" s="136"/>
      <c r="L153" s="136"/>
      <c r="M153" s="136"/>
    </row>
    <row r="154" spans="1:27" ht="15.75" customHeight="1">
      <c r="A154" s="136"/>
      <c r="B154" s="136"/>
      <c r="C154" s="136"/>
      <c r="D154" s="143"/>
      <c r="E154" s="143"/>
      <c r="F154" s="136"/>
      <c r="G154" s="136"/>
      <c r="H154" s="136"/>
      <c r="I154" s="136"/>
      <c r="J154" s="136"/>
      <c r="K154" s="136"/>
      <c r="L154" s="136"/>
      <c r="M154" s="136"/>
    </row>
    <row r="155" spans="1:27" ht="15.75" customHeight="1">
      <c r="A155" s="136"/>
      <c r="B155" s="136"/>
      <c r="C155" s="136"/>
      <c r="D155" s="143"/>
      <c r="E155" s="143"/>
      <c r="F155" s="136"/>
      <c r="G155" s="136"/>
      <c r="H155" s="136"/>
      <c r="I155" s="136"/>
      <c r="J155" s="136"/>
      <c r="K155" s="136"/>
      <c r="L155" s="136"/>
      <c r="M155" s="136"/>
    </row>
    <row r="156" spans="1:27" ht="15.75" customHeight="1">
      <c r="A156" s="136"/>
      <c r="B156" s="136"/>
      <c r="C156" s="136"/>
      <c r="D156" s="143"/>
      <c r="E156" s="143"/>
      <c r="F156" s="136"/>
      <c r="G156" s="136"/>
      <c r="H156" s="136"/>
      <c r="I156" s="136"/>
      <c r="J156" s="136"/>
      <c r="K156" s="136"/>
      <c r="L156" s="136"/>
      <c r="M156" s="136"/>
    </row>
    <row r="157" spans="1:27" ht="15.75" customHeight="1">
      <c r="A157" s="136"/>
      <c r="B157" s="136"/>
      <c r="C157" s="136"/>
      <c r="D157" s="143"/>
      <c r="E157" s="143"/>
      <c r="F157" s="136"/>
      <c r="G157" s="136"/>
      <c r="H157" s="136"/>
      <c r="I157" s="136"/>
      <c r="J157" s="136"/>
      <c r="K157" s="136"/>
      <c r="L157" s="136"/>
      <c r="M157" s="136"/>
    </row>
    <row r="158" spans="1:27" ht="15.75" customHeight="1">
      <c r="A158" s="136"/>
      <c r="B158" s="136"/>
      <c r="C158" s="136"/>
      <c r="D158" s="143"/>
      <c r="E158" s="143"/>
      <c r="F158" s="136"/>
      <c r="G158" s="136"/>
      <c r="H158" s="136"/>
      <c r="I158" s="136"/>
      <c r="J158" s="136"/>
      <c r="K158" s="136"/>
      <c r="L158" s="136"/>
      <c r="M158" s="136"/>
    </row>
    <row r="159" spans="1:27" ht="15.75" customHeight="1">
      <c r="A159" s="136"/>
      <c r="B159" s="136"/>
      <c r="C159" s="136"/>
      <c r="D159" s="143"/>
      <c r="E159" s="143"/>
      <c r="F159" s="136"/>
      <c r="G159" s="136"/>
      <c r="H159" s="136"/>
      <c r="I159" s="136"/>
      <c r="J159" s="136"/>
      <c r="K159" s="136"/>
      <c r="L159" s="136"/>
      <c r="M159" s="136"/>
    </row>
    <row r="160" spans="1:27" ht="15.75" customHeight="1">
      <c r="A160" s="136"/>
      <c r="B160" s="136"/>
      <c r="C160" s="136"/>
      <c r="D160" s="143"/>
      <c r="E160" s="143"/>
      <c r="F160" s="136"/>
      <c r="G160" s="136"/>
      <c r="H160" s="136"/>
      <c r="I160" s="136"/>
      <c r="J160" s="136"/>
      <c r="K160" s="136"/>
      <c r="L160" s="136"/>
      <c r="M160" s="136"/>
      <c r="AA160" s="136" t="s">
        <v>47</v>
      </c>
    </row>
    <row r="161" spans="1:13" ht="15.75" customHeight="1">
      <c r="A161" s="136"/>
      <c r="B161" s="136"/>
      <c r="C161" s="136"/>
      <c r="D161" s="143"/>
      <c r="E161" s="143"/>
      <c r="F161" s="136"/>
      <c r="G161" s="136"/>
      <c r="H161" s="136"/>
      <c r="I161" s="136"/>
      <c r="J161" s="136"/>
      <c r="K161" s="136"/>
      <c r="L161" s="136"/>
      <c r="M161" s="136"/>
    </row>
    <row r="162" spans="1:13" ht="15.75" customHeight="1">
      <c r="A162" s="136"/>
      <c r="B162" s="136"/>
      <c r="C162" s="136"/>
      <c r="D162" s="143"/>
      <c r="E162" s="143"/>
      <c r="F162" s="136"/>
      <c r="G162" s="136"/>
      <c r="H162" s="136"/>
      <c r="I162" s="136"/>
      <c r="J162" s="136"/>
      <c r="K162" s="136"/>
      <c r="L162" s="136"/>
      <c r="M162" s="136"/>
    </row>
    <row r="163" spans="1:13" ht="15.75" customHeight="1">
      <c r="A163" s="136"/>
      <c r="B163" s="136"/>
      <c r="C163" s="136"/>
      <c r="D163" s="143"/>
      <c r="E163" s="143"/>
      <c r="F163" s="136"/>
      <c r="G163" s="136"/>
      <c r="H163" s="136"/>
      <c r="I163" s="136"/>
      <c r="J163" s="136"/>
      <c r="K163" s="136"/>
      <c r="L163" s="136"/>
      <c r="M163" s="136"/>
    </row>
    <row r="164" spans="1:13" ht="15.75" customHeight="1">
      <c r="A164" s="136"/>
      <c r="B164" s="136"/>
      <c r="C164" s="136"/>
      <c r="D164" s="143"/>
      <c r="E164" s="143"/>
      <c r="F164" s="136"/>
      <c r="G164" s="136"/>
      <c r="H164" s="136"/>
      <c r="I164" s="136"/>
      <c r="J164" s="136"/>
      <c r="K164" s="136"/>
      <c r="L164" s="136"/>
      <c r="M164" s="136"/>
    </row>
    <row r="165" spans="1:13" ht="15.75" customHeight="1">
      <c r="A165" s="136"/>
      <c r="B165" s="136"/>
      <c r="C165" s="136"/>
      <c r="D165" s="143"/>
      <c r="E165" s="143"/>
      <c r="F165" s="136"/>
      <c r="G165" s="136"/>
      <c r="H165" s="136"/>
      <c r="I165" s="136"/>
      <c r="J165" s="136"/>
      <c r="K165" s="136"/>
      <c r="L165" s="136"/>
      <c r="M165" s="136"/>
    </row>
    <row r="166" spans="1:13" ht="15.75" customHeight="1">
      <c r="A166" s="136"/>
      <c r="B166" s="136"/>
      <c r="C166" s="136"/>
      <c r="D166" s="143"/>
      <c r="E166" s="143"/>
      <c r="F166" s="136"/>
      <c r="G166" s="136"/>
      <c r="H166" s="136"/>
      <c r="I166" s="136"/>
      <c r="J166" s="136"/>
      <c r="K166" s="136"/>
      <c r="L166" s="136"/>
      <c r="M166" s="136"/>
    </row>
    <row r="167" spans="1:13" ht="15.75" customHeight="1">
      <c r="A167" s="136"/>
      <c r="B167" s="136"/>
      <c r="C167" s="136"/>
      <c r="D167" s="143"/>
      <c r="E167" s="143"/>
      <c r="F167" s="136"/>
      <c r="G167" s="136"/>
      <c r="H167" s="136"/>
      <c r="I167" s="136"/>
      <c r="J167" s="136"/>
      <c r="K167" s="136"/>
      <c r="L167" s="136"/>
      <c r="M167" s="136"/>
    </row>
    <row r="168" spans="1:13" ht="15.75" customHeight="1">
      <c r="A168" s="136"/>
      <c r="B168" s="136"/>
      <c r="C168" s="136"/>
      <c r="D168" s="143"/>
      <c r="E168" s="143"/>
      <c r="F168" s="136"/>
      <c r="G168" s="136"/>
      <c r="H168" s="136"/>
      <c r="I168" s="136"/>
      <c r="J168" s="136"/>
      <c r="K168" s="136"/>
      <c r="L168" s="136"/>
      <c r="M168" s="136"/>
    </row>
    <row r="169" spans="1:13" ht="15.75" customHeight="1">
      <c r="A169" s="136"/>
      <c r="B169" s="136"/>
      <c r="C169" s="136"/>
      <c r="D169" s="143"/>
      <c r="E169" s="143"/>
      <c r="F169" s="136"/>
      <c r="G169" s="136"/>
      <c r="H169" s="136"/>
      <c r="I169" s="136"/>
      <c r="J169" s="136"/>
      <c r="K169" s="136"/>
      <c r="L169" s="136"/>
      <c r="M169" s="136"/>
    </row>
    <row r="170" spans="1:13" ht="15.75" customHeight="1">
      <c r="A170" s="136"/>
      <c r="B170" s="136"/>
      <c r="C170" s="136"/>
      <c r="D170" s="143"/>
      <c r="E170" s="143"/>
      <c r="F170" s="136"/>
      <c r="G170" s="136"/>
      <c r="H170" s="136"/>
      <c r="I170" s="136"/>
      <c r="J170" s="136"/>
      <c r="K170" s="136"/>
      <c r="L170" s="136"/>
      <c r="M170" s="136"/>
    </row>
    <row r="171" spans="1:13" ht="15.75" customHeight="1">
      <c r="A171" s="136"/>
      <c r="B171" s="136"/>
      <c r="C171" s="136"/>
      <c r="D171" s="143"/>
      <c r="E171" s="143"/>
      <c r="F171" s="136"/>
      <c r="G171" s="136"/>
      <c r="H171" s="136"/>
      <c r="I171" s="136"/>
      <c r="J171" s="136"/>
      <c r="K171" s="136"/>
      <c r="L171" s="136"/>
      <c r="M171" s="136"/>
    </row>
    <row r="172" spans="1:13" ht="15.75" customHeight="1">
      <c r="A172" s="136"/>
      <c r="B172" s="136"/>
      <c r="C172" s="136"/>
      <c r="D172" s="143"/>
      <c r="E172" s="143"/>
      <c r="F172" s="136"/>
      <c r="G172" s="136"/>
      <c r="H172" s="136"/>
      <c r="I172" s="136"/>
      <c r="J172" s="136"/>
      <c r="K172" s="136"/>
      <c r="L172" s="136"/>
      <c r="M172" s="136"/>
    </row>
    <row r="173" spans="1:13" ht="15.75" customHeight="1">
      <c r="A173" s="136"/>
      <c r="B173" s="136"/>
      <c r="C173" s="136"/>
      <c r="D173" s="143"/>
      <c r="E173" s="143"/>
      <c r="F173" s="136"/>
      <c r="G173" s="136"/>
      <c r="H173" s="136"/>
      <c r="I173" s="136"/>
      <c r="J173" s="136"/>
      <c r="K173" s="136"/>
      <c r="L173" s="136"/>
      <c r="M173" s="136"/>
    </row>
    <row r="174" spans="1:13" ht="15.75" customHeight="1">
      <c r="A174" s="136"/>
      <c r="B174" s="136"/>
      <c r="C174" s="136"/>
      <c r="D174" s="143"/>
      <c r="E174" s="143"/>
      <c r="F174" s="136"/>
      <c r="G174" s="136"/>
      <c r="H174" s="136"/>
      <c r="I174" s="136"/>
      <c r="J174" s="136"/>
      <c r="K174" s="136"/>
      <c r="L174" s="136"/>
      <c r="M174" s="136"/>
    </row>
    <row r="175" spans="1:13" ht="15.75" customHeight="1">
      <c r="A175" s="136"/>
      <c r="B175" s="136"/>
      <c r="C175" s="136"/>
      <c r="D175" s="143"/>
      <c r="E175" s="143"/>
      <c r="F175" s="136"/>
      <c r="G175" s="136"/>
      <c r="H175" s="136"/>
      <c r="I175" s="136"/>
      <c r="J175" s="136"/>
      <c r="K175" s="136"/>
      <c r="L175" s="136"/>
      <c r="M175" s="136"/>
    </row>
    <row r="176" spans="1:13" ht="15.75" customHeight="1">
      <c r="A176" s="136"/>
      <c r="B176" s="136"/>
      <c r="C176" s="136"/>
      <c r="D176" s="143"/>
      <c r="E176" s="143"/>
      <c r="F176" s="136"/>
      <c r="G176" s="136"/>
      <c r="H176" s="136"/>
      <c r="I176" s="136"/>
      <c r="J176" s="136"/>
      <c r="K176" s="136"/>
      <c r="L176" s="136"/>
      <c r="M176" s="136"/>
    </row>
    <row r="177" spans="1:13" ht="15.75" customHeight="1">
      <c r="A177" s="136"/>
      <c r="B177" s="136"/>
      <c r="C177" s="136"/>
      <c r="D177" s="143"/>
      <c r="E177" s="143"/>
      <c r="F177" s="136"/>
      <c r="G177" s="136"/>
      <c r="H177" s="136"/>
      <c r="I177" s="136"/>
      <c r="J177" s="136"/>
      <c r="K177" s="136"/>
      <c r="L177" s="136"/>
      <c r="M177" s="136"/>
    </row>
    <row r="178" spans="1:13" ht="15.75" customHeight="1">
      <c r="A178" s="136"/>
      <c r="B178" s="136"/>
      <c r="C178" s="136"/>
      <c r="D178" s="143"/>
      <c r="E178" s="143"/>
      <c r="F178" s="136"/>
      <c r="G178" s="136"/>
      <c r="H178" s="136"/>
      <c r="I178" s="136"/>
      <c r="J178" s="136"/>
      <c r="K178" s="136"/>
      <c r="L178" s="136"/>
      <c r="M178" s="136"/>
    </row>
    <row r="179" spans="1:13" ht="15.75" customHeight="1">
      <c r="A179" s="136"/>
      <c r="B179" s="136"/>
      <c r="C179" s="136"/>
      <c r="D179" s="143"/>
      <c r="E179" s="143"/>
      <c r="F179" s="136"/>
      <c r="G179" s="136"/>
      <c r="H179" s="136"/>
      <c r="I179" s="136"/>
      <c r="J179" s="136"/>
      <c r="K179" s="136"/>
      <c r="L179" s="136"/>
      <c r="M179" s="136"/>
    </row>
    <row r="180" spans="1:13" ht="15.75" customHeight="1">
      <c r="A180" s="136"/>
      <c r="B180" s="136"/>
      <c r="C180" s="136"/>
      <c r="D180" s="143"/>
      <c r="E180" s="143"/>
      <c r="F180" s="136"/>
      <c r="G180" s="136"/>
      <c r="H180" s="136"/>
      <c r="I180" s="136"/>
      <c r="J180" s="136"/>
      <c r="K180" s="136"/>
      <c r="L180" s="136"/>
      <c r="M180" s="136"/>
    </row>
    <row r="181" spans="1:13" ht="15.75" customHeight="1">
      <c r="A181" s="136"/>
      <c r="B181" s="136"/>
      <c r="C181" s="136"/>
      <c r="D181" s="143"/>
      <c r="E181" s="143"/>
      <c r="F181" s="136"/>
      <c r="G181" s="136"/>
      <c r="H181" s="136"/>
      <c r="I181" s="136"/>
      <c r="J181" s="136"/>
      <c r="K181" s="136"/>
      <c r="L181" s="136"/>
      <c r="M181" s="136"/>
    </row>
    <row r="182" spans="1:13" ht="15.75" customHeight="1">
      <c r="A182" s="136"/>
      <c r="B182" s="136"/>
      <c r="C182" s="136"/>
      <c r="D182" s="143"/>
      <c r="E182" s="143"/>
      <c r="F182" s="136"/>
      <c r="G182" s="136"/>
      <c r="H182" s="136"/>
      <c r="I182" s="136"/>
      <c r="J182" s="136"/>
      <c r="K182" s="136"/>
      <c r="L182" s="136"/>
      <c r="M182" s="136"/>
    </row>
    <row r="183" spans="1:13" ht="15.75" customHeight="1">
      <c r="A183" s="136"/>
      <c r="B183" s="136"/>
      <c r="C183" s="136"/>
      <c r="D183" s="143"/>
      <c r="E183" s="143"/>
      <c r="F183" s="136"/>
      <c r="G183" s="136"/>
      <c r="H183" s="136"/>
      <c r="I183" s="136"/>
      <c r="J183" s="136"/>
      <c r="K183" s="136"/>
      <c r="L183" s="136"/>
      <c r="M183" s="136"/>
    </row>
    <row r="184" spans="1:13" ht="15.75" customHeight="1">
      <c r="A184" s="136"/>
      <c r="B184" s="136"/>
      <c r="C184" s="136"/>
      <c r="D184" s="143"/>
      <c r="E184" s="143"/>
      <c r="F184" s="136"/>
      <c r="G184" s="136"/>
      <c r="H184" s="136"/>
      <c r="I184" s="136"/>
      <c r="J184" s="136"/>
      <c r="K184" s="136"/>
      <c r="L184" s="136"/>
      <c r="M184" s="136"/>
    </row>
    <row r="185" spans="1:13" ht="15.75" customHeight="1">
      <c r="A185" s="136"/>
      <c r="B185" s="136"/>
      <c r="C185" s="136"/>
      <c r="D185" s="143"/>
      <c r="E185" s="143"/>
      <c r="F185" s="136"/>
      <c r="G185" s="136"/>
      <c r="H185" s="136"/>
      <c r="I185" s="136"/>
      <c r="J185" s="136"/>
      <c r="K185" s="136"/>
      <c r="L185" s="136"/>
      <c r="M185" s="136"/>
    </row>
    <row r="186" spans="1:13" ht="15.75" customHeight="1">
      <c r="A186" s="136"/>
      <c r="B186" s="136"/>
      <c r="C186" s="136"/>
      <c r="D186" s="143"/>
      <c r="E186" s="143"/>
      <c r="F186" s="136"/>
      <c r="G186" s="136"/>
      <c r="H186" s="136"/>
      <c r="I186" s="136"/>
      <c r="J186" s="136"/>
      <c r="K186" s="136"/>
      <c r="L186" s="136"/>
      <c r="M186" s="136"/>
    </row>
    <row r="187" spans="1:13" ht="15.75" customHeight="1">
      <c r="A187" s="136"/>
      <c r="B187" s="136"/>
      <c r="C187" s="136"/>
      <c r="D187" s="143"/>
      <c r="E187" s="143"/>
      <c r="F187" s="136"/>
      <c r="G187" s="136"/>
      <c r="H187" s="136"/>
      <c r="I187" s="136"/>
      <c r="J187" s="136"/>
      <c r="K187" s="136"/>
      <c r="L187" s="136"/>
      <c r="M187" s="136"/>
    </row>
    <row r="188" spans="1:13" ht="15.75" customHeight="1">
      <c r="A188" s="136"/>
      <c r="B188" s="136"/>
      <c r="C188" s="136"/>
      <c r="D188" s="143"/>
      <c r="E188" s="143"/>
      <c r="F188" s="136"/>
      <c r="G188" s="136"/>
      <c r="H188" s="136"/>
      <c r="I188" s="136"/>
      <c r="J188" s="136"/>
      <c r="K188" s="136"/>
      <c r="L188" s="136"/>
      <c r="M188" s="136"/>
    </row>
    <row r="189" spans="1:13" ht="15.75" customHeight="1">
      <c r="A189" s="136"/>
      <c r="B189" s="136"/>
      <c r="C189" s="136"/>
      <c r="D189" s="143"/>
      <c r="E189" s="143"/>
      <c r="F189" s="136"/>
      <c r="G189" s="136"/>
      <c r="H189" s="136"/>
      <c r="I189" s="136"/>
      <c r="J189" s="136"/>
      <c r="K189" s="136"/>
      <c r="L189" s="136"/>
      <c r="M189" s="136"/>
    </row>
    <row r="190" spans="1:13" ht="15.75" customHeight="1">
      <c r="A190" s="136"/>
      <c r="B190" s="136"/>
      <c r="C190" s="136"/>
      <c r="D190" s="143"/>
      <c r="E190" s="143"/>
      <c r="F190" s="136"/>
      <c r="G190" s="136"/>
      <c r="H190" s="136"/>
      <c r="I190" s="136"/>
      <c r="J190" s="136"/>
      <c r="K190" s="136"/>
      <c r="L190" s="136"/>
      <c r="M190" s="136"/>
    </row>
    <row r="191" spans="1:13" ht="15.75" customHeight="1">
      <c r="A191" s="136"/>
      <c r="B191" s="136"/>
      <c r="C191" s="136"/>
      <c r="D191" s="143"/>
      <c r="E191" s="143"/>
      <c r="F191" s="136"/>
      <c r="G191" s="136"/>
      <c r="H191" s="136"/>
      <c r="I191" s="136"/>
      <c r="J191" s="136"/>
      <c r="K191" s="136"/>
      <c r="L191" s="136"/>
      <c r="M191" s="136"/>
    </row>
    <row r="192" spans="1:13" ht="15.75" customHeight="1">
      <c r="A192" s="136"/>
      <c r="B192" s="136"/>
      <c r="C192" s="136"/>
      <c r="D192" s="143"/>
      <c r="E192" s="143"/>
      <c r="F192" s="136"/>
      <c r="G192" s="136"/>
      <c r="H192" s="136"/>
      <c r="I192" s="136"/>
      <c r="J192" s="136"/>
      <c r="K192" s="136"/>
      <c r="L192" s="136"/>
      <c r="M192" s="136"/>
    </row>
    <row r="193" spans="1:13" ht="15.75" customHeight="1">
      <c r="A193" s="136"/>
      <c r="B193" s="136"/>
      <c r="C193" s="136"/>
      <c r="D193" s="143"/>
      <c r="E193" s="143"/>
      <c r="F193" s="136"/>
      <c r="G193" s="136"/>
      <c r="H193" s="136"/>
      <c r="I193" s="136"/>
      <c r="J193" s="136"/>
      <c r="K193" s="136"/>
      <c r="L193" s="136"/>
      <c r="M193" s="136"/>
    </row>
    <row r="194" spans="1:13" ht="15.75" customHeight="1">
      <c r="A194" s="136"/>
      <c r="B194" s="136"/>
      <c r="C194" s="136"/>
      <c r="D194" s="143"/>
      <c r="E194" s="143"/>
      <c r="F194" s="136"/>
      <c r="G194" s="136"/>
      <c r="H194" s="136"/>
      <c r="I194" s="136"/>
      <c r="J194" s="136"/>
      <c r="K194" s="136"/>
      <c r="L194" s="136"/>
      <c r="M194" s="136"/>
    </row>
    <row r="195" spans="1:13" ht="15.75" customHeight="1">
      <c r="A195" s="136"/>
      <c r="B195" s="136"/>
      <c r="C195" s="136"/>
      <c r="D195" s="143"/>
      <c r="E195" s="143"/>
      <c r="F195" s="136"/>
      <c r="G195" s="136"/>
      <c r="H195" s="136"/>
      <c r="I195" s="136"/>
      <c r="J195" s="136"/>
      <c r="K195" s="136"/>
      <c r="L195" s="136"/>
      <c r="M195" s="136"/>
    </row>
    <row r="196" spans="1:13" ht="15.75" customHeight="1">
      <c r="A196" s="136"/>
      <c r="B196" s="136"/>
      <c r="C196" s="136"/>
      <c r="D196" s="143"/>
      <c r="E196" s="143"/>
      <c r="F196" s="136"/>
      <c r="G196" s="136"/>
      <c r="H196" s="136"/>
      <c r="I196" s="136"/>
      <c r="J196" s="136"/>
      <c r="K196" s="136"/>
      <c r="L196" s="136"/>
      <c r="M196" s="136"/>
    </row>
    <row r="197" spans="1:13" ht="15.75" customHeight="1">
      <c r="A197" s="136"/>
      <c r="B197" s="136"/>
      <c r="C197" s="136"/>
      <c r="D197" s="143"/>
      <c r="E197" s="143"/>
      <c r="F197" s="136"/>
      <c r="G197" s="136"/>
      <c r="H197" s="136"/>
      <c r="I197" s="136"/>
      <c r="J197" s="136"/>
      <c r="K197" s="136"/>
      <c r="L197" s="136"/>
      <c r="M197" s="136"/>
    </row>
    <row r="198" spans="1:13" ht="15.75" customHeight="1">
      <c r="A198" s="136"/>
      <c r="B198" s="136"/>
      <c r="C198" s="136"/>
      <c r="D198" s="143"/>
      <c r="E198" s="143"/>
      <c r="F198" s="136"/>
      <c r="G198" s="136"/>
      <c r="H198" s="136"/>
      <c r="I198" s="136"/>
      <c r="J198" s="136"/>
      <c r="K198" s="136"/>
      <c r="L198" s="136"/>
      <c r="M198" s="136"/>
    </row>
    <row r="199" spans="1:13" ht="15.75" customHeight="1">
      <c r="A199" s="136"/>
      <c r="B199" s="136"/>
      <c r="C199" s="136"/>
      <c r="D199" s="143"/>
      <c r="E199" s="143"/>
      <c r="F199" s="136"/>
      <c r="G199" s="136"/>
      <c r="H199" s="136"/>
      <c r="I199" s="136"/>
      <c r="J199" s="136"/>
      <c r="K199" s="136"/>
      <c r="L199" s="136"/>
      <c r="M199" s="136"/>
    </row>
    <row r="200" spans="1:13" ht="15.75" customHeight="1">
      <c r="A200" s="136"/>
      <c r="B200" s="136"/>
      <c r="C200" s="136"/>
      <c r="D200" s="143"/>
      <c r="E200" s="143"/>
      <c r="F200" s="136"/>
      <c r="G200" s="136"/>
      <c r="H200" s="136"/>
      <c r="I200" s="136"/>
      <c r="J200" s="136"/>
      <c r="K200" s="136"/>
      <c r="L200" s="136"/>
      <c r="M200" s="136"/>
    </row>
    <row r="201" spans="1:13" ht="15.75" customHeight="1">
      <c r="A201" s="136"/>
      <c r="B201" s="136"/>
      <c r="C201" s="136"/>
      <c r="D201" s="143"/>
      <c r="E201" s="143"/>
      <c r="F201" s="136"/>
      <c r="G201" s="136"/>
      <c r="H201" s="136"/>
      <c r="I201" s="136"/>
      <c r="J201" s="136"/>
      <c r="K201" s="136"/>
      <c r="L201" s="136"/>
      <c r="M201" s="136"/>
    </row>
    <row r="202" spans="1:13" ht="15.75" customHeight="1">
      <c r="A202" s="136"/>
      <c r="B202" s="136"/>
      <c r="C202" s="136"/>
      <c r="D202" s="143"/>
      <c r="E202" s="143"/>
      <c r="F202" s="136"/>
      <c r="G202" s="136"/>
      <c r="H202" s="136"/>
      <c r="I202" s="136"/>
      <c r="J202" s="136"/>
      <c r="K202" s="136"/>
      <c r="L202" s="136"/>
      <c r="M202" s="136"/>
    </row>
    <row r="203" spans="1:13" ht="15.75" customHeight="1">
      <c r="A203" s="136"/>
      <c r="B203" s="136"/>
      <c r="C203" s="136"/>
      <c r="D203" s="143"/>
      <c r="E203" s="143"/>
      <c r="F203" s="136"/>
      <c r="G203" s="136"/>
      <c r="H203" s="136"/>
      <c r="I203" s="136"/>
      <c r="J203" s="136"/>
      <c r="K203" s="136"/>
      <c r="L203" s="136"/>
      <c r="M203" s="136"/>
    </row>
    <row r="204" spans="1:13" ht="15.75" customHeight="1">
      <c r="A204" s="136"/>
      <c r="B204" s="136"/>
      <c r="C204" s="136"/>
      <c r="D204" s="143"/>
      <c r="E204" s="143"/>
      <c r="F204" s="136"/>
      <c r="G204" s="136"/>
      <c r="H204" s="136"/>
      <c r="I204" s="136"/>
      <c r="J204" s="136"/>
      <c r="K204" s="136"/>
      <c r="L204" s="136"/>
      <c r="M204" s="136"/>
    </row>
    <row r="205" spans="1:13" ht="15.75" customHeight="1">
      <c r="A205" s="136"/>
      <c r="B205" s="136"/>
      <c r="C205" s="136"/>
      <c r="D205" s="143"/>
      <c r="E205" s="143"/>
      <c r="F205" s="136"/>
      <c r="G205" s="136"/>
      <c r="H205" s="136"/>
      <c r="I205" s="136"/>
      <c r="J205" s="136"/>
      <c r="K205" s="136"/>
      <c r="L205" s="136"/>
      <c r="M205" s="136"/>
    </row>
    <row r="206" spans="1:13" ht="15.75" customHeight="1">
      <c r="A206" s="136"/>
      <c r="B206" s="136"/>
      <c r="C206" s="136"/>
      <c r="D206" s="143"/>
      <c r="E206" s="143"/>
      <c r="F206" s="136"/>
      <c r="G206" s="136"/>
      <c r="H206" s="136"/>
      <c r="I206" s="136"/>
      <c r="J206" s="136"/>
      <c r="K206" s="136"/>
      <c r="L206" s="136"/>
      <c r="M206" s="136"/>
    </row>
    <row r="207" spans="1:13" ht="15.75" customHeight="1">
      <c r="A207" s="136"/>
      <c r="B207" s="136"/>
      <c r="C207" s="136"/>
      <c r="D207" s="143"/>
      <c r="E207" s="143"/>
      <c r="F207" s="136"/>
      <c r="G207" s="136"/>
      <c r="H207" s="136"/>
      <c r="I207" s="136"/>
      <c r="J207" s="136"/>
      <c r="K207" s="136"/>
      <c r="L207" s="136"/>
      <c r="M207" s="136"/>
    </row>
    <row r="208" spans="1:13" ht="15.75" customHeight="1">
      <c r="A208" s="136"/>
      <c r="B208" s="136"/>
      <c r="C208" s="136"/>
      <c r="D208" s="143"/>
      <c r="E208" s="143"/>
      <c r="F208" s="136"/>
      <c r="G208" s="136"/>
      <c r="H208" s="136"/>
      <c r="I208" s="136"/>
      <c r="J208" s="136"/>
      <c r="K208" s="136"/>
      <c r="L208" s="136"/>
      <c r="M208" s="136"/>
    </row>
    <row r="209" spans="1:13" ht="15.75" customHeight="1">
      <c r="A209" s="136"/>
      <c r="B209" s="136"/>
      <c r="C209" s="136"/>
      <c r="D209" s="143"/>
      <c r="E209" s="143"/>
      <c r="F209" s="136"/>
      <c r="G209" s="136"/>
      <c r="H209" s="136"/>
      <c r="I209" s="136"/>
      <c r="J209" s="136"/>
      <c r="K209" s="136"/>
      <c r="L209" s="136"/>
      <c r="M209" s="136"/>
    </row>
    <row r="210" spans="1:13" ht="15.75" customHeight="1">
      <c r="A210" s="136"/>
      <c r="B210" s="136"/>
      <c r="C210" s="136"/>
      <c r="D210" s="143"/>
      <c r="E210" s="143"/>
      <c r="F210" s="136"/>
      <c r="G210" s="136"/>
      <c r="H210" s="136"/>
      <c r="I210" s="136"/>
      <c r="J210" s="136"/>
      <c r="K210" s="136"/>
      <c r="L210" s="136"/>
      <c r="M210" s="136"/>
    </row>
    <row r="211" spans="1:13" ht="15.75" customHeight="1">
      <c r="A211" s="136"/>
      <c r="B211" s="136"/>
      <c r="C211" s="136"/>
      <c r="D211" s="143"/>
      <c r="E211" s="143"/>
      <c r="F211" s="136"/>
      <c r="G211" s="136"/>
      <c r="H211" s="136"/>
      <c r="I211" s="136"/>
      <c r="J211" s="136"/>
      <c r="K211" s="136"/>
      <c r="L211" s="136"/>
      <c r="M211" s="136"/>
    </row>
    <row r="212" spans="1:13" ht="15.75" customHeight="1">
      <c r="A212" s="136"/>
      <c r="B212" s="136"/>
      <c r="C212" s="136"/>
      <c r="D212" s="143"/>
      <c r="E212" s="143"/>
      <c r="F212" s="136"/>
      <c r="G212" s="136"/>
      <c r="H212" s="136"/>
      <c r="I212" s="136"/>
      <c r="J212" s="136"/>
      <c r="K212" s="136"/>
      <c r="L212" s="136"/>
      <c r="M212" s="136"/>
    </row>
    <row r="213" spans="1:13" ht="15.75" customHeight="1">
      <c r="A213" s="136"/>
      <c r="B213" s="136"/>
      <c r="C213" s="136"/>
      <c r="D213" s="143"/>
      <c r="E213" s="143"/>
      <c r="F213" s="136"/>
      <c r="G213" s="136"/>
      <c r="H213" s="136"/>
      <c r="I213" s="136"/>
      <c r="J213" s="136"/>
      <c r="K213" s="136"/>
      <c r="L213" s="136"/>
      <c r="M213" s="136"/>
    </row>
    <row r="214" spans="1:13" ht="15.75" customHeight="1">
      <c r="A214" s="136"/>
      <c r="B214" s="136"/>
      <c r="C214" s="136"/>
      <c r="D214" s="143"/>
      <c r="E214" s="143"/>
      <c r="F214" s="136"/>
      <c r="G214" s="136"/>
      <c r="H214" s="136"/>
      <c r="I214" s="136"/>
      <c r="J214" s="136"/>
      <c r="K214" s="136"/>
      <c r="L214" s="136"/>
      <c r="M214" s="136"/>
    </row>
    <row r="215" spans="1:13" ht="15.75" customHeight="1">
      <c r="A215" s="136"/>
      <c r="B215" s="136"/>
      <c r="C215" s="136"/>
      <c r="D215" s="143"/>
      <c r="E215" s="143"/>
      <c r="F215" s="136"/>
      <c r="G215" s="136"/>
      <c r="H215" s="136"/>
      <c r="I215" s="136"/>
      <c r="J215" s="136"/>
      <c r="K215" s="136"/>
      <c r="L215" s="136"/>
      <c r="M215" s="136"/>
    </row>
    <row r="216" spans="1:13" ht="15.75" customHeight="1">
      <c r="A216" s="136"/>
      <c r="B216" s="136"/>
      <c r="C216" s="136"/>
      <c r="D216" s="143"/>
      <c r="E216" s="143"/>
      <c r="F216" s="136"/>
      <c r="G216" s="136"/>
      <c r="H216" s="136"/>
      <c r="I216" s="136"/>
      <c r="J216" s="136"/>
      <c r="K216" s="136"/>
      <c r="L216" s="136"/>
      <c r="M216" s="136"/>
    </row>
    <row r="217" spans="1:13" ht="15.75" customHeight="1">
      <c r="A217" s="136"/>
      <c r="B217" s="136"/>
      <c r="C217" s="136"/>
      <c r="D217" s="143"/>
      <c r="E217" s="143"/>
      <c r="F217" s="136"/>
      <c r="G217" s="136"/>
      <c r="H217" s="136"/>
      <c r="I217" s="136"/>
      <c r="J217" s="136"/>
      <c r="K217" s="136"/>
      <c r="L217" s="136"/>
      <c r="M217" s="136"/>
    </row>
    <row r="218" spans="1:13" ht="15.75" customHeight="1">
      <c r="A218" s="136"/>
      <c r="B218" s="136"/>
      <c r="C218" s="136"/>
      <c r="D218" s="143"/>
      <c r="E218" s="143"/>
      <c r="F218" s="136"/>
      <c r="G218" s="136"/>
      <c r="H218" s="136"/>
      <c r="I218" s="136"/>
      <c r="J218" s="136"/>
      <c r="K218" s="136"/>
      <c r="L218" s="136"/>
      <c r="M218" s="136"/>
    </row>
    <row r="219" spans="1:13" ht="15.75" customHeight="1">
      <c r="A219" s="136"/>
      <c r="B219" s="96"/>
      <c r="C219" s="96"/>
      <c r="D219" s="97"/>
      <c r="E219" s="97"/>
      <c r="F219" s="96"/>
      <c r="G219" s="96"/>
      <c r="H219" s="96"/>
      <c r="I219" s="96"/>
      <c r="J219" s="96"/>
      <c r="L219" s="96"/>
      <c r="M219" s="96"/>
    </row>
    <row r="220" spans="1:13" ht="15.75" customHeight="1">
      <c r="A220" s="136"/>
      <c r="B220" s="96"/>
      <c r="C220" s="96"/>
      <c r="D220" s="97"/>
      <c r="E220" s="97"/>
      <c r="F220" s="96"/>
      <c r="G220" s="96"/>
      <c r="H220" s="96"/>
      <c r="I220" s="96"/>
      <c r="J220" s="96"/>
      <c r="L220" s="96"/>
      <c r="M220" s="96"/>
    </row>
    <row r="221" spans="1:13" ht="15.75" customHeight="1">
      <c r="A221" s="136"/>
      <c r="B221" s="96"/>
      <c r="C221" s="96"/>
      <c r="D221" s="97"/>
      <c r="E221" s="97"/>
      <c r="F221" s="96"/>
      <c r="G221" s="96"/>
      <c r="H221" s="96"/>
      <c r="I221" s="96"/>
      <c r="J221" s="96"/>
      <c r="L221" s="96"/>
      <c r="M221" s="96"/>
    </row>
    <row r="222" spans="1:13" ht="15.75" customHeight="1">
      <c r="A222" s="136"/>
      <c r="B222" s="96"/>
      <c r="C222" s="96"/>
      <c r="D222" s="97"/>
      <c r="E222" s="97"/>
      <c r="F222" s="96"/>
      <c r="G222" s="96"/>
      <c r="H222" s="96"/>
      <c r="I222" s="96"/>
      <c r="J222" s="96"/>
      <c r="L222" s="96"/>
      <c r="M222" s="96"/>
    </row>
    <row r="223" spans="1:13" ht="15.75" customHeight="1">
      <c r="A223" s="136"/>
      <c r="B223" s="96"/>
      <c r="C223" s="96"/>
      <c r="D223" s="97"/>
      <c r="E223" s="97"/>
      <c r="F223" s="96"/>
      <c r="G223" s="96"/>
      <c r="H223" s="96"/>
      <c r="I223" s="96"/>
      <c r="J223" s="96"/>
      <c r="L223" s="96"/>
      <c r="M223" s="96"/>
    </row>
    <row r="224" spans="1:13" ht="15.75" customHeight="1">
      <c r="B224" s="96"/>
      <c r="C224" s="96"/>
      <c r="D224" s="97"/>
      <c r="E224" s="97"/>
      <c r="F224" s="96"/>
      <c r="G224" s="96"/>
      <c r="H224" s="96"/>
      <c r="I224" s="96"/>
      <c r="J224" s="96"/>
      <c r="L224" s="96"/>
      <c r="M224" s="96"/>
    </row>
    <row r="225" spans="1:129" s="136" customFormat="1" ht="15.75" customHeight="1">
      <c r="A225" s="96"/>
      <c r="B225" s="96"/>
      <c r="C225" s="96"/>
      <c r="D225" s="97"/>
      <c r="E225" s="97"/>
      <c r="F225" s="96"/>
      <c r="G225" s="96"/>
      <c r="H225" s="96"/>
      <c r="I225" s="96"/>
      <c r="J225" s="96"/>
      <c r="K225" s="96"/>
      <c r="L225" s="96"/>
      <c r="M225" s="96"/>
    </row>
    <row r="226" spans="1:129" s="136" customFormat="1" ht="15.75" customHeight="1">
      <c r="A226" s="96"/>
      <c r="B226" s="96"/>
      <c r="C226" s="96"/>
      <c r="D226" s="97"/>
      <c r="E226" s="97"/>
      <c r="F226" s="96"/>
      <c r="G226" s="96"/>
      <c r="H226" s="96"/>
      <c r="I226" s="96"/>
      <c r="J226" s="96"/>
      <c r="K226" s="96"/>
      <c r="L226" s="96"/>
      <c r="M226" s="96"/>
    </row>
    <row r="227" spans="1:129" s="136" customFormat="1" ht="15.75" customHeight="1">
      <c r="A227" s="96"/>
      <c r="B227" s="96"/>
      <c r="C227" s="96"/>
      <c r="D227" s="97"/>
      <c r="E227" s="97"/>
      <c r="F227" s="96"/>
      <c r="G227" s="96"/>
      <c r="H227" s="96"/>
      <c r="I227" s="96"/>
      <c r="J227" s="96"/>
      <c r="K227" s="96"/>
      <c r="L227" s="96"/>
      <c r="M227" s="96"/>
    </row>
    <row r="228" spans="1:129" s="96" customFormat="1" ht="15.75" customHeight="1">
      <c r="D228" s="97"/>
      <c r="E228" s="97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6"/>
      <c r="BX228" s="136"/>
      <c r="BY228" s="136"/>
      <c r="BZ228" s="136"/>
      <c r="CA228" s="136"/>
      <c r="CB228" s="136"/>
      <c r="CC228" s="136"/>
      <c r="CD228" s="136"/>
      <c r="CE228" s="136"/>
      <c r="CF228" s="136"/>
      <c r="CG228" s="136"/>
      <c r="CH228" s="136"/>
      <c r="CI228" s="136"/>
      <c r="CJ228" s="136"/>
      <c r="CK228" s="136"/>
      <c r="CL228" s="136"/>
      <c r="CM228" s="136"/>
      <c r="CN228" s="136"/>
      <c r="CO228" s="136"/>
      <c r="CP228" s="136"/>
      <c r="CQ228" s="136"/>
      <c r="CR228" s="136"/>
      <c r="CS228" s="136"/>
      <c r="CT228" s="136"/>
      <c r="CU228" s="136"/>
      <c r="CV228" s="136"/>
      <c r="CW228" s="136"/>
      <c r="CX228" s="136"/>
      <c r="CY228" s="136"/>
      <c r="CZ228" s="136"/>
      <c r="DA228" s="136"/>
      <c r="DB228" s="136"/>
      <c r="DC228" s="136"/>
      <c r="DD228" s="136"/>
      <c r="DE228" s="136"/>
      <c r="DF228" s="136"/>
      <c r="DG228" s="136"/>
      <c r="DH228" s="136"/>
      <c r="DI228" s="136"/>
      <c r="DJ228" s="136"/>
      <c r="DK228" s="136"/>
      <c r="DL228" s="136"/>
      <c r="DM228" s="136"/>
      <c r="DN228" s="136"/>
      <c r="DO228" s="136"/>
      <c r="DP228" s="136"/>
      <c r="DQ228" s="136"/>
      <c r="DR228" s="136"/>
      <c r="DS228" s="136"/>
      <c r="DT228" s="136"/>
      <c r="DU228" s="136"/>
      <c r="DV228" s="136"/>
      <c r="DW228" s="136"/>
      <c r="DX228" s="136"/>
      <c r="DY228" s="136"/>
    </row>
    <row r="229" spans="1:129" s="96" customFormat="1" ht="15.75" customHeight="1">
      <c r="D229" s="97"/>
      <c r="E229" s="97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BZ229" s="136"/>
      <c r="CA229" s="136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6"/>
      <c r="CP229" s="136"/>
      <c r="CQ229" s="136"/>
      <c r="CR229" s="136"/>
      <c r="CS229" s="136"/>
      <c r="CT229" s="136"/>
      <c r="CU229" s="136"/>
      <c r="CV229" s="136"/>
      <c r="CW229" s="136"/>
      <c r="CX229" s="136"/>
      <c r="CY229" s="136"/>
      <c r="CZ229" s="136"/>
      <c r="DA229" s="136"/>
      <c r="DB229" s="136"/>
      <c r="DC229" s="136"/>
      <c r="DD229" s="136"/>
      <c r="DE229" s="136"/>
      <c r="DF229" s="136"/>
      <c r="DG229" s="136"/>
      <c r="DH229" s="136"/>
      <c r="DI229" s="136"/>
      <c r="DJ229" s="136"/>
      <c r="DK229" s="136"/>
      <c r="DL229" s="136"/>
      <c r="DM229" s="136"/>
      <c r="DN229" s="136"/>
      <c r="DO229" s="136"/>
      <c r="DP229" s="136"/>
      <c r="DQ229" s="136"/>
      <c r="DR229" s="136"/>
      <c r="DS229" s="136"/>
      <c r="DT229" s="136"/>
      <c r="DU229" s="136"/>
      <c r="DV229" s="136"/>
      <c r="DW229" s="136"/>
      <c r="DX229" s="136"/>
      <c r="DY229" s="136"/>
    </row>
    <row r="230" spans="1:129" s="96" customFormat="1" ht="15.75" customHeight="1">
      <c r="D230" s="97"/>
      <c r="E230" s="97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6"/>
      <c r="BN230" s="136"/>
      <c r="BO230" s="136"/>
      <c r="BP230" s="136"/>
      <c r="BQ230" s="136"/>
      <c r="BR230" s="136"/>
      <c r="BS230" s="136"/>
      <c r="BT230" s="136"/>
      <c r="BU230" s="136"/>
      <c r="BV230" s="136"/>
      <c r="BW230" s="136"/>
      <c r="BX230" s="136"/>
      <c r="BY230" s="136"/>
      <c r="BZ230" s="136"/>
      <c r="CA230" s="136"/>
      <c r="CB230" s="136"/>
      <c r="CC230" s="136"/>
      <c r="CD230" s="136"/>
      <c r="CE230" s="136"/>
      <c r="CF230" s="136"/>
      <c r="CG230" s="136"/>
      <c r="CH230" s="136"/>
      <c r="CI230" s="136"/>
      <c r="CJ230" s="136"/>
      <c r="CK230" s="136"/>
      <c r="CL230" s="136"/>
      <c r="CM230" s="136"/>
      <c r="CN230" s="136"/>
      <c r="CO230" s="136"/>
      <c r="CP230" s="136"/>
      <c r="CQ230" s="136"/>
      <c r="CR230" s="136"/>
      <c r="CS230" s="136"/>
      <c r="CT230" s="136"/>
      <c r="CU230" s="136"/>
      <c r="CV230" s="136"/>
      <c r="CW230" s="136"/>
      <c r="CX230" s="136"/>
      <c r="CY230" s="136"/>
      <c r="CZ230" s="136"/>
      <c r="DA230" s="136"/>
      <c r="DB230" s="136"/>
      <c r="DC230" s="136"/>
      <c r="DD230" s="136"/>
      <c r="DE230" s="136"/>
      <c r="DF230" s="136"/>
      <c r="DG230" s="136"/>
      <c r="DH230" s="136"/>
      <c r="DI230" s="136"/>
      <c r="DJ230" s="136"/>
      <c r="DK230" s="136"/>
      <c r="DL230" s="136"/>
      <c r="DM230" s="136"/>
      <c r="DN230" s="136"/>
      <c r="DO230" s="136"/>
      <c r="DP230" s="136"/>
      <c r="DQ230" s="136"/>
      <c r="DR230" s="136"/>
      <c r="DS230" s="136"/>
      <c r="DT230" s="136"/>
      <c r="DU230" s="136"/>
      <c r="DV230" s="136"/>
      <c r="DW230" s="136"/>
      <c r="DX230" s="136"/>
      <c r="DY230" s="136"/>
    </row>
    <row r="231" spans="1:129" s="96" customFormat="1" ht="15.75" customHeight="1">
      <c r="D231" s="97"/>
      <c r="E231" s="97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6"/>
      <c r="BX231" s="136"/>
      <c r="BY231" s="136"/>
      <c r="BZ231" s="136"/>
      <c r="CA231" s="136"/>
      <c r="CB231" s="136"/>
      <c r="CC231" s="136"/>
      <c r="CD231" s="136"/>
      <c r="CE231" s="136"/>
      <c r="CF231" s="136"/>
      <c r="CG231" s="136"/>
      <c r="CH231" s="136"/>
      <c r="CI231" s="136"/>
      <c r="CJ231" s="136"/>
      <c r="CK231" s="136"/>
      <c r="CL231" s="136"/>
      <c r="CM231" s="136"/>
      <c r="CN231" s="136"/>
      <c r="CO231" s="136"/>
      <c r="CP231" s="136"/>
      <c r="CQ231" s="136"/>
      <c r="CR231" s="136"/>
      <c r="CS231" s="136"/>
      <c r="CT231" s="136"/>
      <c r="CU231" s="136"/>
      <c r="CV231" s="136"/>
      <c r="CW231" s="136"/>
      <c r="CX231" s="136"/>
      <c r="CY231" s="136"/>
      <c r="CZ231" s="136"/>
      <c r="DA231" s="136"/>
      <c r="DB231" s="136"/>
      <c r="DC231" s="136"/>
      <c r="DD231" s="136"/>
      <c r="DE231" s="136"/>
      <c r="DF231" s="136"/>
      <c r="DG231" s="136"/>
      <c r="DH231" s="136"/>
      <c r="DI231" s="136"/>
      <c r="DJ231" s="136"/>
      <c r="DK231" s="136"/>
      <c r="DL231" s="136"/>
      <c r="DM231" s="136"/>
      <c r="DN231" s="136"/>
      <c r="DO231" s="136"/>
      <c r="DP231" s="136"/>
      <c r="DQ231" s="136"/>
      <c r="DR231" s="136"/>
      <c r="DS231" s="136"/>
      <c r="DT231" s="136"/>
      <c r="DU231" s="136"/>
      <c r="DV231" s="136"/>
      <c r="DW231" s="136"/>
      <c r="DX231" s="136"/>
      <c r="DY231" s="136"/>
    </row>
    <row r="232" spans="1:129" s="96" customFormat="1" ht="15.75" customHeight="1">
      <c r="D232" s="97"/>
      <c r="E232" s="97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36"/>
      <c r="AZ232" s="136"/>
      <c r="BA232" s="136"/>
      <c r="BB232" s="136"/>
      <c r="BC232" s="136"/>
      <c r="BD232" s="136"/>
      <c r="BE232" s="136"/>
      <c r="BF232" s="136"/>
      <c r="BG232" s="136"/>
      <c r="BH232" s="136"/>
      <c r="BI232" s="136"/>
      <c r="BJ232" s="136"/>
      <c r="BK232" s="136"/>
      <c r="BL232" s="136"/>
      <c r="BM232" s="136"/>
      <c r="BN232" s="136"/>
      <c r="BO232" s="136"/>
      <c r="BP232" s="136"/>
      <c r="BQ232" s="136"/>
      <c r="BR232" s="136"/>
      <c r="BS232" s="136"/>
      <c r="BT232" s="136"/>
      <c r="BU232" s="136"/>
      <c r="BV232" s="136"/>
      <c r="BW232" s="136"/>
      <c r="BX232" s="136"/>
      <c r="BY232" s="136"/>
      <c r="BZ232" s="136"/>
      <c r="CA232" s="136"/>
      <c r="CB232" s="136"/>
      <c r="CC232" s="136"/>
      <c r="CD232" s="136"/>
      <c r="CE232" s="136"/>
      <c r="CF232" s="136"/>
      <c r="CG232" s="136"/>
      <c r="CH232" s="136"/>
      <c r="CI232" s="136"/>
      <c r="CJ232" s="136"/>
      <c r="CK232" s="136"/>
      <c r="CL232" s="136"/>
      <c r="CM232" s="136"/>
      <c r="CN232" s="136"/>
      <c r="CO232" s="136"/>
      <c r="CP232" s="136"/>
      <c r="CQ232" s="136"/>
      <c r="CR232" s="136"/>
      <c r="CS232" s="136"/>
      <c r="CT232" s="136"/>
      <c r="CU232" s="136"/>
      <c r="CV232" s="136"/>
      <c r="CW232" s="136"/>
      <c r="CX232" s="136"/>
      <c r="CY232" s="136"/>
      <c r="CZ232" s="136"/>
      <c r="DA232" s="136"/>
      <c r="DB232" s="136"/>
      <c r="DC232" s="136"/>
      <c r="DD232" s="136"/>
      <c r="DE232" s="136"/>
      <c r="DF232" s="136"/>
      <c r="DG232" s="136"/>
      <c r="DH232" s="136"/>
      <c r="DI232" s="136"/>
      <c r="DJ232" s="136"/>
      <c r="DK232" s="136"/>
      <c r="DL232" s="136"/>
      <c r="DM232" s="136"/>
      <c r="DN232" s="136"/>
      <c r="DO232" s="136"/>
      <c r="DP232" s="136"/>
      <c r="DQ232" s="136"/>
      <c r="DR232" s="136"/>
      <c r="DS232" s="136"/>
      <c r="DT232" s="136"/>
      <c r="DU232" s="136"/>
      <c r="DV232" s="136"/>
      <c r="DW232" s="136"/>
      <c r="DX232" s="136"/>
      <c r="DY232" s="136"/>
    </row>
    <row r="233" spans="1:129" s="96" customFormat="1" ht="15.75" customHeight="1">
      <c r="D233" s="97"/>
      <c r="E233" s="97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  <c r="BI233" s="136"/>
      <c r="BJ233" s="136"/>
      <c r="BK233" s="136"/>
      <c r="BL233" s="136"/>
      <c r="BM233" s="136"/>
      <c r="BN233" s="136"/>
      <c r="BO233" s="136"/>
      <c r="BP233" s="136"/>
      <c r="BQ233" s="136"/>
      <c r="BR233" s="136"/>
      <c r="BS233" s="136"/>
      <c r="BT233" s="136"/>
      <c r="BU233" s="136"/>
      <c r="BV233" s="136"/>
      <c r="BW233" s="136"/>
      <c r="BX233" s="136"/>
      <c r="BY233" s="136"/>
      <c r="BZ233" s="136"/>
      <c r="CA233" s="136"/>
      <c r="CB233" s="136"/>
      <c r="CC233" s="136"/>
      <c r="CD233" s="136"/>
      <c r="CE233" s="136"/>
      <c r="CF233" s="136"/>
      <c r="CG233" s="136"/>
      <c r="CH233" s="136"/>
      <c r="CI233" s="136"/>
      <c r="CJ233" s="136"/>
      <c r="CK233" s="136"/>
      <c r="CL233" s="136"/>
      <c r="CM233" s="136"/>
      <c r="CN233" s="136"/>
      <c r="CO233" s="136"/>
      <c r="CP233" s="136"/>
      <c r="CQ233" s="136"/>
      <c r="CR233" s="136"/>
      <c r="CS233" s="136"/>
      <c r="CT233" s="136"/>
      <c r="CU233" s="136"/>
      <c r="CV233" s="136"/>
      <c r="CW233" s="136"/>
      <c r="CX233" s="136"/>
      <c r="CY233" s="136"/>
      <c r="CZ233" s="136"/>
      <c r="DA233" s="136"/>
      <c r="DB233" s="136"/>
      <c r="DC233" s="136"/>
      <c r="DD233" s="136"/>
      <c r="DE233" s="136"/>
      <c r="DF233" s="136"/>
      <c r="DG233" s="136"/>
      <c r="DH233" s="136"/>
      <c r="DI233" s="136"/>
      <c r="DJ233" s="136"/>
      <c r="DK233" s="136"/>
      <c r="DL233" s="136"/>
      <c r="DM233" s="136"/>
      <c r="DN233" s="136"/>
      <c r="DO233" s="136"/>
      <c r="DP233" s="136"/>
      <c r="DQ233" s="136"/>
      <c r="DR233" s="136"/>
      <c r="DS233" s="136"/>
      <c r="DT233" s="136"/>
      <c r="DU233" s="136"/>
      <c r="DV233" s="136"/>
      <c r="DW233" s="136"/>
      <c r="DX233" s="136"/>
      <c r="DY233" s="136"/>
    </row>
    <row r="234" spans="1:129" s="96" customFormat="1" ht="15.75" customHeight="1">
      <c r="D234" s="97"/>
      <c r="E234" s="97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136"/>
      <c r="BJ234" s="136"/>
      <c r="BK234" s="136"/>
      <c r="BL234" s="136"/>
      <c r="BM234" s="136"/>
      <c r="BN234" s="136"/>
      <c r="BO234" s="136"/>
      <c r="BP234" s="136"/>
      <c r="BQ234" s="136"/>
      <c r="BR234" s="136"/>
      <c r="BS234" s="136"/>
      <c r="BT234" s="136"/>
      <c r="BU234" s="136"/>
      <c r="BV234" s="136"/>
      <c r="BW234" s="136"/>
      <c r="BX234" s="136"/>
      <c r="BY234" s="136"/>
      <c r="BZ234" s="136"/>
      <c r="CA234" s="136"/>
      <c r="CB234" s="136"/>
      <c r="CC234" s="136"/>
      <c r="CD234" s="136"/>
      <c r="CE234" s="136"/>
      <c r="CF234" s="136"/>
      <c r="CG234" s="136"/>
      <c r="CH234" s="136"/>
      <c r="CI234" s="136"/>
      <c r="CJ234" s="136"/>
      <c r="CK234" s="136"/>
      <c r="CL234" s="136"/>
      <c r="CM234" s="136"/>
      <c r="CN234" s="136"/>
      <c r="CO234" s="136"/>
      <c r="CP234" s="136"/>
      <c r="CQ234" s="136"/>
      <c r="CR234" s="136"/>
      <c r="CS234" s="136"/>
      <c r="CT234" s="136"/>
      <c r="CU234" s="136"/>
      <c r="CV234" s="136"/>
      <c r="CW234" s="136"/>
      <c r="CX234" s="136"/>
      <c r="CY234" s="136"/>
      <c r="CZ234" s="136"/>
      <c r="DA234" s="136"/>
      <c r="DB234" s="136"/>
      <c r="DC234" s="136"/>
      <c r="DD234" s="136"/>
      <c r="DE234" s="136"/>
      <c r="DF234" s="136"/>
      <c r="DG234" s="136"/>
      <c r="DH234" s="136"/>
      <c r="DI234" s="136"/>
      <c r="DJ234" s="136"/>
      <c r="DK234" s="136"/>
      <c r="DL234" s="136"/>
      <c r="DM234" s="136"/>
      <c r="DN234" s="136"/>
      <c r="DO234" s="136"/>
      <c r="DP234" s="136"/>
      <c r="DQ234" s="136"/>
      <c r="DR234" s="136"/>
      <c r="DS234" s="136"/>
      <c r="DT234" s="136"/>
      <c r="DU234" s="136"/>
      <c r="DV234" s="136"/>
      <c r="DW234" s="136"/>
      <c r="DX234" s="136"/>
      <c r="DY234" s="136"/>
    </row>
    <row r="235" spans="1:129" s="96" customFormat="1" ht="15.75" customHeight="1">
      <c r="D235" s="97"/>
      <c r="E235" s="97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36"/>
      <c r="BM235" s="136"/>
      <c r="BN235" s="136"/>
      <c r="BO235" s="136"/>
      <c r="BP235" s="136"/>
      <c r="BQ235" s="136"/>
      <c r="BR235" s="136"/>
      <c r="BS235" s="136"/>
      <c r="BT235" s="136"/>
      <c r="BU235" s="136"/>
      <c r="BV235" s="136"/>
      <c r="BW235" s="136"/>
      <c r="BX235" s="136"/>
      <c r="BY235" s="136"/>
      <c r="BZ235" s="136"/>
      <c r="CA235" s="136"/>
      <c r="CB235" s="136"/>
      <c r="CC235" s="136"/>
      <c r="CD235" s="136"/>
      <c r="CE235" s="136"/>
      <c r="CF235" s="136"/>
      <c r="CG235" s="136"/>
      <c r="CH235" s="136"/>
      <c r="CI235" s="136"/>
      <c r="CJ235" s="136"/>
      <c r="CK235" s="136"/>
      <c r="CL235" s="136"/>
      <c r="CM235" s="136"/>
      <c r="CN235" s="136"/>
      <c r="CO235" s="136"/>
      <c r="CP235" s="136"/>
      <c r="CQ235" s="136"/>
      <c r="CR235" s="136"/>
      <c r="CS235" s="136"/>
      <c r="CT235" s="136"/>
      <c r="CU235" s="136"/>
      <c r="CV235" s="136"/>
      <c r="CW235" s="136"/>
      <c r="CX235" s="136"/>
      <c r="CY235" s="136"/>
      <c r="CZ235" s="136"/>
      <c r="DA235" s="136"/>
      <c r="DB235" s="136"/>
      <c r="DC235" s="136"/>
      <c r="DD235" s="136"/>
      <c r="DE235" s="136"/>
      <c r="DF235" s="136"/>
      <c r="DG235" s="136"/>
      <c r="DH235" s="136"/>
      <c r="DI235" s="136"/>
      <c r="DJ235" s="136"/>
      <c r="DK235" s="136"/>
      <c r="DL235" s="136"/>
      <c r="DM235" s="136"/>
      <c r="DN235" s="136"/>
      <c r="DO235" s="136"/>
      <c r="DP235" s="136"/>
      <c r="DQ235" s="136"/>
      <c r="DR235" s="136"/>
      <c r="DS235" s="136"/>
      <c r="DT235" s="136"/>
      <c r="DU235" s="136"/>
      <c r="DV235" s="136"/>
      <c r="DW235" s="136"/>
      <c r="DX235" s="136"/>
      <c r="DY235" s="136"/>
    </row>
    <row r="236" spans="1:129" s="96" customFormat="1" ht="15.75" customHeight="1">
      <c r="D236" s="97"/>
      <c r="E236" s="97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  <c r="BJ236" s="136"/>
      <c r="BK236" s="136"/>
      <c r="BL236" s="136"/>
      <c r="BM236" s="136"/>
      <c r="BN236" s="136"/>
      <c r="BO236" s="136"/>
      <c r="BP236" s="136"/>
      <c r="BQ236" s="136"/>
      <c r="BR236" s="136"/>
      <c r="BS236" s="136"/>
      <c r="BT236" s="136"/>
      <c r="BU236" s="136"/>
      <c r="BV236" s="136"/>
      <c r="BW236" s="136"/>
      <c r="BX236" s="136"/>
      <c r="BY236" s="136"/>
      <c r="BZ236" s="136"/>
      <c r="CA236" s="136"/>
      <c r="CB236" s="136"/>
      <c r="CC236" s="136"/>
      <c r="CD236" s="136"/>
      <c r="CE236" s="136"/>
      <c r="CF236" s="136"/>
      <c r="CG236" s="136"/>
      <c r="CH236" s="136"/>
      <c r="CI236" s="136"/>
      <c r="CJ236" s="136"/>
      <c r="CK236" s="136"/>
      <c r="CL236" s="136"/>
      <c r="CM236" s="136"/>
      <c r="CN236" s="136"/>
      <c r="CO236" s="136"/>
      <c r="CP236" s="136"/>
      <c r="CQ236" s="136"/>
      <c r="CR236" s="136"/>
      <c r="CS236" s="136"/>
      <c r="CT236" s="136"/>
      <c r="CU236" s="136"/>
      <c r="CV236" s="136"/>
      <c r="CW236" s="136"/>
      <c r="CX236" s="136"/>
      <c r="CY236" s="136"/>
      <c r="CZ236" s="136"/>
      <c r="DA236" s="136"/>
      <c r="DB236" s="136"/>
      <c r="DC236" s="136"/>
      <c r="DD236" s="136"/>
      <c r="DE236" s="136"/>
      <c r="DF236" s="136"/>
      <c r="DG236" s="136"/>
      <c r="DH236" s="136"/>
      <c r="DI236" s="136"/>
      <c r="DJ236" s="136"/>
      <c r="DK236" s="136"/>
      <c r="DL236" s="136"/>
      <c r="DM236" s="136"/>
      <c r="DN236" s="136"/>
      <c r="DO236" s="136"/>
      <c r="DP236" s="136"/>
      <c r="DQ236" s="136"/>
      <c r="DR236" s="136"/>
      <c r="DS236" s="136"/>
      <c r="DT236" s="136"/>
      <c r="DU236" s="136"/>
      <c r="DV236" s="136"/>
      <c r="DW236" s="136"/>
      <c r="DX236" s="136"/>
      <c r="DY236" s="136"/>
    </row>
    <row r="237" spans="1:129" s="96" customFormat="1" ht="15.75" customHeight="1">
      <c r="D237" s="97"/>
      <c r="E237" s="97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  <c r="BW237" s="136"/>
      <c r="BX237" s="136"/>
      <c r="BY237" s="136"/>
      <c r="BZ237" s="136"/>
      <c r="CA237" s="136"/>
      <c r="CB237" s="136"/>
      <c r="CC237" s="136"/>
      <c r="CD237" s="136"/>
      <c r="CE237" s="136"/>
      <c r="CF237" s="136"/>
      <c r="CG237" s="136"/>
      <c r="CH237" s="136"/>
      <c r="CI237" s="136"/>
      <c r="CJ237" s="136"/>
      <c r="CK237" s="136"/>
      <c r="CL237" s="136"/>
      <c r="CM237" s="136"/>
      <c r="CN237" s="136"/>
      <c r="CO237" s="136"/>
      <c r="CP237" s="136"/>
      <c r="CQ237" s="136"/>
      <c r="CR237" s="136"/>
      <c r="CS237" s="136"/>
      <c r="CT237" s="136"/>
      <c r="CU237" s="136"/>
      <c r="CV237" s="136"/>
      <c r="CW237" s="136"/>
      <c r="CX237" s="136"/>
      <c r="CY237" s="136"/>
      <c r="CZ237" s="136"/>
      <c r="DA237" s="136"/>
      <c r="DB237" s="136"/>
      <c r="DC237" s="136"/>
      <c r="DD237" s="136"/>
      <c r="DE237" s="136"/>
      <c r="DF237" s="136"/>
      <c r="DG237" s="136"/>
      <c r="DH237" s="136"/>
      <c r="DI237" s="136"/>
      <c r="DJ237" s="136"/>
      <c r="DK237" s="136"/>
      <c r="DL237" s="136"/>
      <c r="DM237" s="136"/>
      <c r="DN237" s="136"/>
      <c r="DO237" s="136"/>
      <c r="DP237" s="136"/>
      <c r="DQ237" s="136"/>
      <c r="DR237" s="136"/>
      <c r="DS237" s="136"/>
      <c r="DT237" s="136"/>
      <c r="DU237" s="136"/>
      <c r="DV237" s="136"/>
      <c r="DW237" s="136"/>
      <c r="DX237" s="136"/>
      <c r="DY237" s="136"/>
    </row>
    <row r="238" spans="1:129" s="96" customFormat="1" ht="15.75" customHeight="1">
      <c r="D238" s="97"/>
      <c r="E238" s="97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  <c r="BI238" s="136"/>
      <c r="BJ238" s="136"/>
      <c r="BK238" s="136"/>
      <c r="BL238" s="136"/>
      <c r="BM238" s="136"/>
      <c r="BN238" s="136"/>
      <c r="BO238" s="136"/>
      <c r="BP238" s="136"/>
      <c r="BQ238" s="136"/>
      <c r="BR238" s="136"/>
      <c r="BS238" s="136"/>
      <c r="BT238" s="136"/>
      <c r="BU238" s="136"/>
      <c r="BV238" s="136"/>
      <c r="BW238" s="136"/>
      <c r="BX238" s="136"/>
      <c r="BY238" s="136"/>
      <c r="BZ238" s="136"/>
      <c r="CA238" s="136"/>
      <c r="CB238" s="136"/>
      <c r="CC238" s="136"/>
      <c r="CD238" s="136"/>
      <c r="CE238" s="136"/>
      <c r="CF238" s="136"/>
      <c r="CG238" s="136"/>
      <c r="CH238" s="136"/>
      <c r="CI238" s="136"/>
      <c r="CJ238" s="136"/>
      <c r="CK238" s="136"/>
      <c r="CL238" s="136"/>
      <c r="CM238" s="136"/>
      <c r="CN238" s="136"/>
      <c r="CO238" s="136"/>
      <c r="CP238" s="136"/>
      <c r="CQ238" s="136"/>
      <c r="CR238" s="136"/>
      <c r="CS238" s="136"/>
      <c r="CT238" s="136"/>
      <c r="CU238" s="136"/>
      <c r="CV238" s="136"/>
      <c r="CW238" s="136"/>
      <c r="CX238" s="136"/>
      <c r="CY238" s="136"/>
      <c r="CZ238" s="136"/>
      <c r="DA238" s="136"/>
      <c r="DB238" s="136"/>
      <c r="DC238" s="136"/>
      <c r="DD238" s="136"/>
      <c r="DE238" s="136"/>
      <c r="DF238" s="136"/>
      <c r="DG238" s="136"/>
      <c r="DH238" s="136"/>
      <c r="DI238" s="136"/>
      <c r="DJ238" s="136"/>
      <c r="DK238" s="136"/>
      <c r="DL238" s="136"/>
      <c r="DM238" s="136"/>
      <c r="DN238" s="136"/>
      <c r="DO238" s="136"/>
      <c r="DP238" s="136"/>
      <c r="DQ238" s="136"/>
      <c r="DR238" s="136"/>
      <c r="DS238" s="136"/>
      <c r="DT238" s="136"/>
      <c r="DU238" s="136"/>
      <c r="DV238" s="136"/>
      <c r="DW238" s="136"/>
      <c r="DX238" s="136"/>
      <c r="DY238" s="136"/>
    </row>
    <row r="239" spans="1:129" s="96" customFormat="1" ht="15.75" customHeight="1">
      <c r="D239" s="97"/>
      <c r="E239" s="97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  <c r="BI239" s="136"/>
      <c r="BJ239" s="136"/>
      <c r="BK239" s="136"/>
      <c r="BL239" s="136"/>
      <c r="BM239" s="136"/>
      <c r="BN239" s="136"/>
      <c r="BO239" s="136"/>
      <c r="BP239" s="136"/>
      <c r="BQ239" s="136"/>
      <c r="BR239" s="136"/>
      <c r="BS239" s="136"/>
      <c r="BT239" s="136"/>
      <c r="BU239" s="136"/>
      <c r="BV239" s="136"/>
      <c r="BW239" s="136"/>
      <c r="BX239" s="136"/>
      <c r="BY239" s="136"/>
      <c r="BZ239" s="136"/>
      <c r="CA239" s="136"/>
      <c r="CB239" s="136"/>
      <c r="CC239" s="136"/>
      <c r="CD239" s="136"/>
      <c r="CE239" s="136"/>
      <c r="CF239" s="136"/>
      <c r="CG239" s="136"/>
      <c r="CH239" s="136"/>
      <c r="CI239" s="136"/>
      <c r="CJ239" s="136"/>
      <c r="CK239" s="136"/>
      <c r="CL239" s="136"/>
      <c r="CM239" s="136"/>
      <c r="CN239" s="136"/>
      <c r="CO239" s="136"/>
      <c r="CP239" s="136"/>
      <c r="CQ239" s="136"/>
      <c r="CR239" s="136"/>
      <c r="CS239" s="136"/>
      <c r="CT239" s="136"/>
      <c r="CU239" s="136"/>
      <c r="CV239" s="136"/>
      <c r="CW239" s="136"/>
      <c r="CX239" s="136"/>
      <c r="CY239" s="136"/>
      <c r="CZ239" s="136"/>
      <c r="DA239" s="136"/>
      <c r="DB239" s="136"/>
      <c r="DC239" s="136"/>
      <c r="DD239" s="136"/>
      <c r="DE239" s="136"/>
      <c r="DF239" s="136"/>
      <c r="DG239" s="136"/>
      <c r="DH239" s="136"/>
      <c r="DI239" s="136"/>
      <c r="DJ239" s="136"/>
      <c r="DK239" s="136"/>
      <c r="DL239" s="136"/>
      <c r="DM239" s="136"/>
      <c r="DN239" s="136"/>
      <c r="DO239" s="136"/>
      <c r="DP239" s="136"/>
      <c r="DQ239" s="136"/>
      <c r="DR239" s="136"/>
      <c r="DS239" s="136"/>
      <c r="DT239" s="136"/>
      <c r="DU239" s="136"/>
      <c r="DV239" s="136"/>
      <c r="DW239" s="136"/>
      <c r="DX239" s="136"/>
      <c r="DY239" s="136"/>
    </row>
    <row r="240" spans="1:129" s="96" customFormat="1" ht="15.75" customHeight="1">
      <c r="D240" s="97"/>
      <c r="E240" s="97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  <c r="BI240" s="136"/>
      <c r="BJ240" s="136"/>
      <c r="BK240" s="136"/>
      <c r="BL240" s="136"/>
      <c r="BM240" s="136"/>
      <c r="BN240" s="136"/>
      <c r="BO240" s="136"/>
      <c r="BP240" s="136"/>
      <c r="BQ240" s="136"/>
      <c r="BR240" s="136"/>
      <c r="BS240" s="136"/>
      <c r="BT240" s="136"/>
      <c r="BU240" s="136"/>
      <c r="BV240" s="136"/>
      <c r="BW240" s="136"/>
      <c r="BX240" s="136"/>
      <c r="BY240" s="136"/>
      <c r="BZ240" s="136"/>
      <c r="CA240" s="136"/>
      <c r="CB240" s="136"/>
      <c r="CC240" s="136"/>
      <c r="CD240" s="136"/>
      <c r="CE240" s="136"/>
      <c r="CF240" s="136"/>
      <c r="CG240" s="136"/>
      <c r="CH240" s="136"/>
      <c r="CI240" s="136"/>
      <c r="CJ240" s="136"/>
      <c r="CK240" s="136"/>
      <c r="CL240" s="136"/>
      <c r="CM240" s="136"/>
      <c r="CN240" s="136"/>
      <c r="CO240" s="136"/>
      <c r="CP240" s="136"/>
      <c r="CQ240" s="136"/>
      <c r="CR240" s="136"/>
      <c r="CS240" s="136"/>
      <c r="CT240" s="136"/>
      <c r="CU240" s="136"/>
      <c r="CV240" s="136"/>
      <c r="CW240" s="136"/>
      <c r="CX240" s="136"/>
      <c r="CY240" s="136"/>
      <c r="CZ240" s="136"/>
      <c r="DA240" s="136"/>
      <c r="DB240" s="136"/>
      <c r="DC240" s="136"/>
      <c r="DD240" s="136"/>
      <c r="DE240" s="136"/>
      <c r="DF240" s="136"/>
      <c r="DG240" s="136"/>
      <c r="DH240" s="136"/>
      <c r="DI240" s="136"/>
      <c r="DJ240" s="136"/>
      <c r="DK240" s="136"/>
      <c r="DL240" s="136"/>
      <c r="DM240" s="136"/>
      <c r="DN240" s="136"/>
      <c r="DO240" s="136"/>
      <c r="DP240" s="136"/>
      <c r="DQ240" s="136"/>
      <c r="DR240" s="136"/>
      <c r="DS240" s="136"/>
      <c r="DT240" s="136"/>
      <c r="DU240" s="136"/>
      <c r="DV240" s="136"/>
      <c r="DW240" s="136"/>
      <c r="DX240" s="136"/>
      <c r="DY240" s="136"/>
    </row>
    <row r="241" spans="4:129" s="96" customFormat="1" ht="15.75" customHeight="1">
      <c r="D241" s="97"/>
      <c r="E241" s="97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  <c r="BI241" s="136"/>
      <c r="BJ241" s="136"/>
      <c r="BK241" s="136"/>
      <c r="BL241" s="136"/>
      <c r="BM241" s="136"/>
      <c r="BN241" s="136"/>
      <c r="BO241" s="136"/>
      <c r="BP241" s="136"/>
      <c r="BQ241" s="136"/>
      <c r="BR241" s="136"/>
      <c r="BS241" s="136"/>
      <c r="BT241" s="136"/>
      <c r="BU241" s="136"/>
      <c r="BV241" s="136"/>
      <c r="BW241" s="136"/>
      <c r="BX241" s="136"/>
      <c r="BY241" s="136"/>
      <c r="BZ241" s="136"/>
      <c r="CA241" s="136"/>
      <c r="CB241" s="136"/>
      <c r="CC241" s="136"/>
      <c r="CD241" s="136"/>
      <c r="CE241" s="136"/>
      <c r="CF241" s="136"/>
      <c r="CG241" s="136"/>
      <c r="CH241" s="136"/>
      <c r="CI241" s="136"/>
      <c r="CJ241" s="136"/>
      <c r="CK241" s="136"/>
      <c r="CL241" s="136"/>
      <c r="CM241" s="136"/>
      <c r="CN241" s="136"/>
      <c r="CO241" s="136"/>
      <c r="CP241" s="136"/>
      <c r="CQ241" s="136"/>
      <c r="CR241" s="136"/>
      <c r="CS241" s="136"/>
      <c r="CT241" s="136"/>
      <c r="CU241" s="136"/>
      <c r="CV241" s="136"/>
      <c r="CW241" s="136"/>
      <c r="CX241" s="136"/>
      <c r="CY241" s="136"/>
      <c r="CZ241" s="136"/>
      <c r="DA241" s="136"/>
      <c r="DB241" s="136"/>
      <c r="DC241" s="136"/>
      <c r="DD241" s="136"/>
      <c r="DE241" s="136"/>
      <c r="DF241" s="136"/>
      <c r="DG241" s="136"/>
      <c r="DH241" s="136"/>
      <c r="DI241" s="136"/>
      <c r="DJ241" s="136"/>
      <c r="DK241" s="136"/>
      <c r="DL241" s="136"/>
      <c r="DM241" s="136"/>
      <c r="DN241" s="136"/>
      <c r="DO241" s="136"/>
      <c r="DP241" s="136"/>
      <c r="DQ241" s="136"/>
      <c r="DR241" s="136"/>
      <c r="DS241" s="136"/>
      <c r="DT241" s="136"/>
      <c r="DU241" s="136"/>
      <c r="DV241" s="136"/>
      <c r="DW241" s="136"/>
      <c r="DX241" s="136"/>
      <c r="DY241" s="136"/>
    </row>
    <row r="242" spans="4:129" s="96" customFormat="1" ht="15.75" customHeight="1">
      <c r="D242" s="97"/>
      <c r="E242" s="97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6"/>
      <c r="AW242" s="136"/>
      <c r="AX242" s="136"/>
      <c r="AY242" s="136"/>
      <c r="AZ242" s="136"/>
      <c r="BA242" s="136"/>
      <c r="BB242" s="136"/>
      <c r="BC242" s="136"/>
      <c r="BD242" s="136"/>
      <c r="BE242" s="136"/>
      <c r="BF242" s="136"/>
      <c r="BG242" s="136"/>
      <c r="BH242" s="136"/>
      <c r="BI242" s="136"/>
      <c r="BJ242" s="136"/>
      <c r="BK242" s="136"/>
      <c r="BL242" s="136"/>
      <c r="BM242" s="136"/>
      <c r="BN242" s="136"/>
      <c r="BO242" s="136"/>
      <c r="BP242" s="136"/>
      <c r="BQ242" s="136"/>
      <c r="BR242" s="136"/>
      <c r="BS242" s="136"/>
      <c r="BT242" s="136"/>
      <c r="BU242" s="136"/>
      <c r="BV242" s="136"/>
      <c r="BW242" s="136"/>
      <c r="BX242" s="136"/>
      <c r="BY242" s="136"/>
      <c r="BZ242" s="136"/>
      <c r="CA242" s="136"/>
      <c r="CB242" s="136"/>
      <c r="CC242" s="136"/>
      <c r="CD242" s="136"/>
      <c r="CE242" s="136"/>
      <c r="CF242" s="136"/>
      <c r="CG242" s="136"/>
      <c r="CH242" s="136"/>
      <c r="CI242" s="136"/>
      <c r="CJ242" s="136"/>
      <c r="CK242" s="136"/>
      <c r="CL242" s="136"/>
      <c r="CM242" s="136"/>
      <c r="CN242" s="136"/>
      <c r="CO242" s="136"/>
      <c r="CP242" s="136"/>
      <c r="CQ242" s="136"/>
      <c r="CR242" s="136"/>
      <c r="CS242" s="136"/>
      <c r="CT242" s="136"/>
      <c r="CU242" s="136"/>
      <c r="CV242" s="136"/>
      <c r="CW242" s="136"/>
      <c r="CX242" s="136"/>
      <c r="CY242" s="136"/>
      <c r="CZ242" s="136"/>
      <c r="DA242" s="136"/>
      <c r="DB242" s="136"/>
      <c r="DC242" s="136"/>
      <c r="DD242" s="136"/>
      <c r="DE242" s="136"/>
      <c r="DF242" s="136"/>
      <c r="DG242" s="136"/>
      <c r="DH242" s="136"/>
      <c r="DI242" s="136"/>
      <c r="DJ242" s="136"/>
      <c r="DK242" s="136"/>
      <c r="DL242" s="136"/>
      <c r="DM242" s="136"/>
      <c r="DN242" s="136"/>
      <c r="DO242" s="136"/>
      <c r="DP242" s="136"/>
      <c r="DQ242" s="136"/>
      <c r="DR242" s="136"/>
      <c r="DS242" s="136"/>
      <c r="DT242" s="136"/>
      <c r="DU242" s="136"/>
      <c r="DV242" s="136"/>
      <c r="DW242" s="136"/>
      <c r="DX242" s="136"/>
      <c r="DY242" s="136"/>
    </row>
    <row r="243" spans="4:129" s="96" customFormat="1" ht="15.75" customHeight="1">
      <c r="D243" s="97"/>
      <c r="E243" s="97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36"/>
      <c r="BM243" s="136"/>
      <c r="BN243" s="136"/>
      <c r="BO243" s="136"/>
      <c r="BP243" s="136"/>
      <c r="BQ243" s="136"/>
      <c r="BR243" s="136"/>
      <c r="BS243" s="136"/>
      <c r="BT243" s="136"/>
      <c r="BU243" s="136"/>
      <c r="BV243" s="136"/>
      <c r="BW243" s="136"/>
      <c r="BX243" s="136"/>
      <c r="BY243" s="136"/>
      <c r="BZ243" s="136"/>
      <c r="CA243" s="136"/>
      <c r="CB243" s="136"/>
      <c r="CC243" s="136"/>
      <c r="CD243" s="136"/>
      <c r="CE243" s="136"/>
      <c r="CF243" s="136"/>
      <c r="CG243" s="136"/>
      <c r="CH243" s="136"/>
      <c r="CI243" s="136"/>
      <c r="CJ243" s="136"/>
      <c r="CK243" s="136"/>
      <c r="CL243" s="136"/>
      <c r="CM243" s="136"/>
      <c r="CN243" s="136"/>
      <c r="CO243" s="136"/>
      <c r="CP243" s="136"/>
      <c r="CQ243" s="136"/>
      <c r="CR243" s="136"/>
      <c r="CS243" s="136"/>
      <c r="CT243" s="136"/>
      <c r="CU243" s="136"/>
      <c r="CV243" s="136"/>
      <c r="CW243" s="136"/>
      <c r="CX243" s="136"/>
      <c r="CY243" s="136"/>
      <c r="CZ243" s="136"/>
      <c r="DA243" s="136"/>
      <c r="DB243" s="136"/>
      <c r="DC243" s="136"/>
      <c r="DD243" s="136"/>
      <c r="DE243" s="136"/>
      <c r="DF243" s="136"/>
      <c r="DG243" s="136"/>
      <c r="DH243" s="136"/>
      <c r="DI243" s="136"/>
      <c r="DJ243" s="136"/>
      <c r="DK243" s="136"/>
      <c r="DL243" s="136"/>
      <c r="DM243" s="136"/>
      <c r="DN243" s="136"/>
      <c r="DO243" s="136"/>
      <c r="DP243" s="136"/>
      <c r="DQ243" s="136"/>
      <c r="DR243" s="136"/>
      <c r="DS243" s="136"/>
      <c r="DT243" s="136"/>
      <c r="DU243" s="136"/>
      <c r="DV243" s="136"/>
      <c r="DW243" s="136"/>
      <c r="DX243" s="136"/>
      <c r="DY243" s="136"/>
    </row>
    <row r="244" spans="4:129" s="96" customFormat="1" ht="15.75" customHeight="1">
      <c r="D244" s="97"/>
      <c r="E244" s="97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6"/>
      <c r="BU244" s="136"/>
      <c r="BV244" s="136"/>
      <c r="BW244" s="136"/>
      <c r="BX244" s="136"/>
      <c r="BY244" s="136"/>
      <c r="BZ244" s="136"/>
      <c r="CA244" s="136"/>
      <c r="CB244" s="136"/>
      <c r="CC244" s="136"/>
      <c r="CD244" s="136"/>
      <c r="CE244" s="136"/>
      <c r="CF244" s="136"/>
      <c r="CG244" s="136"/>
      <c r="CH244" s="136"/>
      <c r="CI244" s="136"/>
      <c r="CJ244" s="136"/>
      <c r="CK244" s="136"/>
      <c r="CL244" s="136"/>
      <c r="CM244" s="136"/>
      <c r="CN244" s="136"/>
      <c r="CO244" s="136"/>
      <c r="CP244" s="136"/>
      <c r="CQ244" s="136"/>
      <c r="CR244" s="136"/>
      <c r="CS244" s="136"/>
      <c r="CT244" s="136"/>
      <c r="CU244" s="136"/>
      <c r="CV244" s="136"/>
      <c r="CW244" s="136"/>
      <c r="CX244" s="136"/>
      <c r="CY244" s="136"/>
      <c r="CZ244" s="136"/>
      <c r="DA244" s="136"/>
      <c r="DB244" s="136"/>
      <c r="DC244" s="136"/>
      <c r="DD244" s="136"/>
      <c r="DE244" s="136"/>
      <c r="DF244" s="136"/>
      <c r="DG244" s="136"/>
      <c r="DH244" s="136"/>
      <c r="DI244" s="136"/>
      <c r="DJ244" s="136"/>
      <c r="DK244" s="136"/>
      <c r="DL244" s="136"/>
      <c r="DM244" s="136"/>
      <c r="DN244" s="136"/>
      <c r="DO244" s="136"/>
      <c r="DP244" s="136"/>
      <c r="DQ244" s="136"/>
      <c r="DR244" s="136"/>
      <c r="DS244" s="136"/>
      <c r="DT244" s="136"/>
      <c r="DU244" s="136"/>
      <c r="DV244" s="136"/>
      <c r="DW244" s="136"/>
      <c r="DX244" s="136"/>
      <c r="DY244" s="136"/>
    </row>
    <row r="245" spans="4:129" s="96" customFormat="1" ht="15.75" customHeight="1">
      <c r="D245" s="97"/>
      <c r="E245" s="97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6"/>
      <c r="BQ245" s="136"/>
      <c r="BR245" s="136"/>
      <c r="BS245" s="136"/>
      <c r="BT245" s="136"/>
      <c r="BU245" s="136"/>
      <c r="BV245" s="136"/>
      <c r="BW245" s="136"/>
      <c r="BX245" s="136"/>
      <c r="BY245" s="136"/>
      <c r="BZ245" s="136"/>
      <c r="CA245" s="136"/>
      <c r="CB245" s="136"/>
      <c r="CC245" s="136"/>
      <c r="CD245" s="136"/>
      <c r="CE245" s="136"/>
      <c r="CF245" s="136"/>
      <c r="CG245" s="136"/>
      <c r="CH245" s="136"/>
      <c r="CI245" s="136"/>
      <c r="CJ245" s="136"/>
      <c r="CK245" s="136"/>
      <c r="CL245" s="136"/>
      <c r="CM245" s="136"/>
      <c r="CN245" s="136"/>
      <c r="CO245" s="136"/>
      <c r="CP245" s="136"/>
      <c r="CQ245" s="136"/>
      <c r="CR245" s="136"/>
      <c r="CS245" s="136"/>
      <c r="CT245" s="136"/>
      <c r="CU245" s="136"/>
      <c r="CV245" s="136"/>
      <c r="CW245" s="136"/>
      <c r="CX245" s="136"/>
      <c r="CY245" s="136"/>
      <c r="CZ245" s="136"/>
      <c r="DA245" s="136"/>
      <c r="DB245" s="136"/>
      <c r="DC245" s="136"/>
      <c r="DD245" s="136"/>
      <c r="DE245" s="136"/>
      <c r="DF245" s="136"/>
      <c r="DG245" s="136"/>
      <c r="DH245" s="136"/>
      <c r="DI245" s="136"/>
      <c r="DJ245" s="136"/>
      <c r="DK245" s="136"/>
      <c r="DL245" s="136"/>
      <c r="DM245" s="136"/>
      <c r="DN245" s="136"/>
      <c r="DO245" s="136"/>
      <c r="DP245" s="136"/>
      <c r="DQ245" s="136"/>
      <c r="DR245" s="136"/>
      <c r="DS245" s="136"/>
      <c r="DT245" s="136"/>
      <c r="DU245" s="136"/>
      <c r="DV245" s="136"/>
      <c r="DW245" s="136"/>
      <c r="DX245" s="136"/>
      <c r="DY245" s="136"/>
    </row>
    <row r="246" spans="4:129" s="96" customFormat="1" ht="15.75" customHeight="1">
      <c r="D246" s="97"/>
      <c r="E246" s="97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36"/>
      <c r="BM246" s="136"/>
      <c r="BN246" s="136"/>
      <c r="BO246" s="136"/>
      <c r="BP246" s="136"/>
      <c r="BQ246" s="136"/>
      <c r="BR246" s="136"/>
      <c r="BS246" s="136"/>
      <c r="BT246" s="136"/>
      <c r="BU246" s="136"/>
      <c r="BV246" s="136"/>
      <c r="BW246" s="136"/>
      <c r="BX246" s="136"/>
      <c r="BY246" s="136"/>
      <c r="BZ246" s="136"/>
      <c r="CA246" s="136"/>
      <c r="CB246" s="136"/>
      <c r="CC246" s="136"/>
      <c r="CD246" s="136"/>
      <c r="CE246" s="136"/>
      <c r="CF246" s="136"/>
      <c r="CG246" s="136"/>
      <c r="CH246" s="136"/>
      <c r="CI246" s="136"/>
      <c r="CJ246" s="136"/>
      <c r="CK246" s="136"/>
      <c r="CL246" s="136"/>
      <c r="CM246" s="136"/>
      <c r="CN246" s="136"/>
      <c r="CO246" s="136"/>
      <c r="CP246" s="136"/>
      <c r="CQ246" s="136"/>
      <c r="CR246" s="136"/>
      <c r="CS246" s="136"/>
      <c r="CT246" s="136"/>
      <c r="CU246" s="136"/>
      <c r="CV246" s="136"/>
      <c r="CW246" s="136"/>
      <c r="CX246" s="136"/>
      <c r="CY246" s="136"/>
      <c r="CZ246" s="136"/>
      <c r="DA246" s="136"/>
      <c r="DB246" s="136"/>
      <c r="DC246" s="136"/>
      <c r="DD246" s="136"/>
      <c r="DE246" s="136"/>
      <c r="DF246" s="136"/>
      <c r="DG246" s="136"/>
      <c r="DH246" s="136"/>
      <c r="DI246" s="136"/>
      <c r="DJ246" s="136"/>
      <c r="DK246" s="136"/>
      <c r="DL246" s="136"/>
      <c r="DM246" s="136"/>
      <c r="DN246" s="136"/>
      <c r="DO246" s="136"/>
      <c r="DP246" s="136"/>
      <c r="DQ246" s="136"/>
      <c r="DR246" s="136"/>
      <c r="DS246" s="136"/>
      <c r="DT246" s="136"/>
      <c r="DU246" s="136"/>
      <c r="DV246" s="136"/>
      <c r="DW246" s="136"/>
      <c r="DX246" s="136"/>
      <c r="DY246" s="136"/>
    </row>
    <row r="247" spans="4:129" s="96" customFormat="1" ht="15.75" customHeight="1">
      <c r="D247" s="97"/>
      <c r="E247" s="97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  <c r="BW247" s="136"/>
      <c r="BX247" s="136"/>
      <c r="BY247" s="136"/>
      <c r="BZ247" s="136"/>
      <c r="CA247" s="136"/>
      <c r="CB247" s="136"/>
      <c r="CC247" s="136"/>
      <c r="CD247" s="136"/>
      <c r="CE247" s="136"/>
      <c r="CF247" s="136"/>
      <c r="CG247" s="136"/>
      <c r="CH247" s="136"/>
      <c r="CI247" s="136"/>
      <c r="CJ247" s="136"/>
      <c r="CK247" s="136"/>
      <c r="CL247" s="136"/>
      <c r="CM247" s="136"/>
      <c r="CN247" s="136"/>
      <c r="CO247" s="136"/>
      <c r="CP247" s="136"/>
      <c r="CQ247" s="136"/>
      <c r="CR247" s="136"/>
      <c r="CS247" s="136"/>
      <c r="CT247" s="136"/>
      <c r="CU247" s="136"/>
      <c r="CV247" s="136"/>
      <c r="CW247" s="136"/>
      <c r="CX247" s="136"/>
      <c r="CY247" s="136"/>
      <c r="CZ247" s="136"/>
      <c r="DA247" s="136"/>
      <c r="DB247" s="136"/>
      <c r="DC247" s="136"/>
      <c r="DD247" s="136"/>
      <c r="DE247" s="136"/>
      <c r="DF247" s="136"/>
      <c r="DG247" s="136"/>
      <c r="DH247" s="136"/>
      <c r="DI247" s="136"/>
      <c r="DJ247" s="136"/>
      <c r="DK247" s="136"/>
      <c r="DL247" s="136"/>
      <c r="DM247" s="136"/>
      <c r="DN247" s="136"/>
      <c r="DO247" s="136"/>
      <c r="DP247" s="136"/>
      <c r="DQ247" s="136"/>
      <c r="DR247" s="136"/>
      <c r="DS247" s="136"/>
      <c r="DT247" s="136"/>
      <c r="DU247" s="136"/>
      <c r="DV247" s="136"/>
      <c r="DW247" s="136"/>
      <c r="DX247" s="136"/>
      <c r="DY247" s="136"/>
    </row>
    <row r="248" spans="4:129" s="96" customFormat="1" ht="15.75" customHeight="1">
      <c r="D248" s="97"/>
      <c r="E248" s="97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36"/>
      <c r="BM248" s="136"/>
      <c r="BN248" s="136"/>
      <c r="BO248" s="136"/>
      <c r="BP248" s="136"/>
      <c r="BQ248" s="136"/>
      <c r="BR248" s="136"/>
      <c r="BS248" s="136"/>
      <c r="BT248" s="136"/>
      <c r="BU248" s="136"/>
      <c r="BV248" s="136"/>
      <c r="BW248" s="136"/>
      <c r="BX248" s="136"/>
      <c r="BY248" s="136"/>
      <c r="BZ248" s="136"/>
      <c r="CA248" s="136"/>
      <c r="CB248" s="136"/>
      <c r="CC248" s="136"/>
      <c r="CD248" s="136"/>
      <c r="CE248" s="136"/>
      <c r="CF248" s="136"/>
      <c r="CG248" s="136"/>
      <c r="CH248" s="136"/>
      <c r="CI248" s="136"/>
      <c r="CJ248" s="136"/>
      <c r="CK248" s="136"/>
      <c r="CL248" s="136"/>
      <c r="CM248" s="136"/>
      <c r="CN248" s="136"/>
      <c r="CO248" s="136"/>
      <c r="CP248" s="136"/>
      <c r="CQ248" s="136"/>
      <c r="CR248" s="136"/>
      <c r="CS248" s="136"/>
      <c r="CT248" s="136"/>
      <c r="CU248" s="136"/>
      <c r="CV248" s="136"/>
      <c r="CW248" s="136"/>
      <c r="CX248" s="136"/>
      <c r="CY248" s="136"/>
      <c r="CZ248" s="136"/>
      <c r="DA248" s="136"/>
      <c r="DB248" s="136"/>
      <c r="DC248" s="136"/>
      <c r="DD248" s="136"/>
      <c r="DE248" s="136"/>
      <c r="DF248" s="136"/>
      <c r="DG248" s="136"/>
      <c r="DH248" s="136"/>
      <c r="DI248" s="136"/>
      <c r="DJ248" s="136"/>
      <c r="DK248" s="136"/>
      <c r="DL248" s="136"/>
      <c r="DM248" s="136"/>
      <c r="DN248" s="136"/>
      <c r="DO248" s="136"/>
      <c r="DP248" s="136"/>
      <c r="DQ248" s="136"/>
      <c r="DR248" s="136"/>
      <c r="DS248" s="136"/>
      <c r="DT248" s="136"/>
      <c r="DU248" s="136"/>
      <c r="DV248" s="136"/>
      <c r="DW248" s="136"/>
      <c r="DX248" s="136"/>
      <c r="DY248" s="136"/>
    </row>
    <row r="249" spans="4:129" s="96" customFormat="1" ht="15.75" customHeight="1">
      <c r="D249" s="97"/>
      <c r="E249" s="97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  <c r="BJ249" s="136"/>
      <c r="BK249" s="136"/>
      <c r="BL249" s="136"/>
      <c r="BM249" s="136"/>
      <c r="BN249" s="136"/>
      <c r="BO249" s="136"/>
      <c r="BP249" s="136"/>
      <c r="BQ249" s="136"/>
      <c r="BR249" s="136"/>
      <c r="BS249" s="136"/>
      <c r="BT249" s="136"/>
      <c r="BU249" s="136"/>
      <c r="BV249" s="136"/>
      <c r="BW249" s="136"/>
      <c r="BX249" s="136"/>
      <c r="BY249" s="136"/>
      <c r="BZ249" s="136"/>
      <c r="CA249" s="136"/>
      <c r="CB249" s="136"/>
      <c r="CC249" s="136"/>
      <c r="CD249" s="136"/>
      <c r="CE249" s="136"/>
      <c r="CF249" s="136"/>
      <c r="CG249" s="136"/>
      <c r="CH249" s="136"/>
      <c r="CI249" s="136"/>
      <c r="CJ249" s="136"/>
      <c r="CK249" s="136"/>
      <c r="CL249" s="136"/>
      <c r="CM249" s="136"/>
      <c r="CN249" s="136"/>
      <c r="CO249" s="136"/>
      <c r="CP249" s="136"/>
      <c r="CQ249" s="136"/>
      <c r="CR249" s="136"/>
      <c r="CS249" s="136"/>
      <c r="CT249" s="136"/>
      <c r="CU249" s="136"/>
      <c r="CV249" s="136"/>
      <c r="CW249" s="136"/>
      <c r="CX249" s="136"/>
      <c r="CY249" s="136"/>
      <c r="CZ249" s="136"/>
      <c r="DA249" s="136"/>
      <c r="DB249" s="136"/>
      <c r="DC249" s="136"/>
      <c r="DD249" s="136"/>
      <c r="DE249" s="136"/>
      <c r="DF249" s="136"/>
      <c r="DG249" s="136"/>
      <c r="DH249" s="136"/>
      <c r="DI249" s="136"/>
      <c r="DJ249" s="136"/>
      <c r="DK249" s="136"/>
      <c r="DL249" s="136"/>
      <c r="DM249" s="136"/>
      <c r="DN249" s="136"/>
      <c r="DO249" s="136"/>
      <c r="DP249" s="136"/>
      <c r="DQ249" s="136"/>
      <c r="DR249" s="136"/>
      <c r="DS249" s="136"/>
      <c r="DT249" s="136"/>
      <c r="DU249" s="136"/>
      <c r="DV249" s="136"/>
      <c r="DW249" s="136"/>
      <c r="DX249" s="136"/>
      <c r="DY249" s="136"/>
    </row>
    <row r="250" spans="4:129" s="96" customFormat="1" ht="15.75" customHeight="1">
      <c r="D250" s="97"/>
      <c r="E250" s="97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6"/>
      <c r="BU250" s="136"/>
      <c r="BV250" s="136"/>
      <c r="BW250" s="136"/>
      <c r="BX250" s="136"/>
      <c r="BY250" s="136"/>
      <c r="BZ250" s="136"/>
      <c r="CA250" s="136"/>
      <c r="CB250" s="136"/>
      <c r="CC250" s="136"/>
      <c r="CD250" s="136"/>
      <c r="CE250" s="136"/>
      <c r="CF250" s="136"/>
      <c r="CG250" s="136"/>
      <c r="CH250" s="136"/>
      <c r="CI250" s="136"/>
      <c r="CJ250" s="136"/>
      <c r="CK250" s="136"/>
      <c r="CL250" s="136"/>
      <c r="CM250" s="136"/>
      <c r="CN250" s="136"/>
      <c r="CO250" s="136"/>
      <c r="CP250" s="136"/>
      <c r="CQ250" s="136"/>
      <c r="CR250" s="136"/>
      <c r="CS250" s="136"/>
      <c r="CT250" s="136"/>
      <c r="CU250" s="136"/>
      <c r="CV250" s="136"/>
      <c r="CW250" s="136"/>
      <c r="CX250" s="136"/>
      <c r="CY250" s="136"/>
      <c r="CZ250" s="136"/>
      <c r="DA250" s="136"/>
      <c r="DB250" s="136"/>
      <c r="DC250" s="136"/>
      <c r="DD250" s="136"/>
      <c r="DE250" s="136"/>
      <c r="DF250" s="136"/>
      <c r="DG250" s="136"/>
      <c r="DH250" s="136"/>
      <c r="DI250" s="136"/>
      <c r="DJ250" s="136"/>
      <c r="DK250" s="136"/>
      <c r="DL250" s="136"/>
      <c r="DM250" s="136"/>
      <c r="DN250" s="136"/>
      <c r="DO250" s="136"/>
      <c r="DP250" s="136"/>
      <c r="DQ250" s="136"/>
      <c r="DR250" s="136"/>
      <c r="DS250" s="136"/>
      <c r="DT250" s="136"/>
      <c r="DU250" s="136"/>
      <c r="DV250" s="136"/>
      <c r="DW250" s="136"/>
      <c r="DX250" s="136"/>
      <c r="DY250" s="136"/>
    </row>
    <row r="251" spans="4:129" s="96" customFormat="1" ht="15.75" customHeight="1">
      <c r="D251" s="97"/>
      <c r="E251" s="97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  <c r="BJ251" s="136"/>
      <c r="BK251" s="136"/>
      <c r="BL251" s="136"/>
      <c r="BM251" s="136"/>
      <c r="BN251" s="136"/>
      <c r="BO251" s="136"/>
      <c r="BP251" s="136"/>
      <c r="BQ251" s="136"/>
      <c r="BR251" s="136"/>
      <c r="BS251" s="136"/>
      <c r="BT251" s="136"/>
      <c r="BU251" s="136"/>
      <c r="BV251" s="136"/>
      <c r="BW251" s="136"/>
      <c r="BX251" s="136"/>
      <c r="BY251" s="136"/>
      <c r="BZ251" s="136"/>
      <c r="CA251" s="136"/>
      <c r="CB251" s="136"/>
      <c r="CC251" s="136"/>
      <c r="CD251" s="136"/>
      <c r="CE251" s="136"/>
      <c r="CF251" s="136"/>
      <c r="CG251" s="136"/>
      <c r="CH251" s="136"/>
      <c r="CI251" s="136"/>
      <c r="CJ251" s="136"/>
      <c r="CK251" s="136"/>
      <c r="CL251" s="136"/>
      <c r="CM251" s="136"/>
      <c r="CN251" s="136"/>
      <c r="CO251" s="136"/>
      <c r="CP251" s="136"/>
      <c r="CQ251" s="136"/>
      <c r="CR251" s="136"/>
      <c r="CS251" s="136"/>
      <c r="CT251" s="136"/>
      <c r="CU251" s="136"/>
      <c r="CV251" s="136"/>
      <c r="CW251" s="136"/>
      <c r="CX251" s="136"/>
      <c r="CY251" s="136"/>
      <c r="CZ251" s="136"/>
      <c r="DA251" s="136"/>
      <c r="DB251" s="136"/>
      <c r="DC251" s="136"/>
      <c r="DD251" s="136"/>
      <c r="DE251" s="136"/>
      <c r="DF251" s="136"/>
      <c r="DG251" s="136"/>
      <c r="DH251" s="136"/>
      <c r="DI251" s="136"/>
      <c r="DJ251" s="136"/>
      <c r="DK251" s="136"/>
      <c r="DL251" s="136"/>
      <c r="DM251" s="136"/>
      <c r="DN251" s="136"/>
      <c r="DO251" s="136"/>
      <c r="DP251" s="136"/>
      <c r="DQ251" s="136"/>
      <c r="DR251" s="136"/>
      <c r="DS251" s="136"/>
      <c r="DT251" s="136"/>
      <c r="DU251" s="136"/>
      <c r="DV251" s="136"/>
      <c r="DW251" s="136"/>
      <c r="DX251" s="136"/>
      <c r="DY251" s="136"/>
    </row>
    <row r="252" spans="4:129" s="96" customFormat="1" ht="15.75" customHeight="1">
      <c r="D252" s="97"/>
      <c r="E252" s="97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6"/>
      <c r="BB252" s="136"/>
      <c r="BC252" s="136"/>
      <c r="BD252" s="136"/>
      <c r="BE252" s="136"/>
      <c r="BF252" s="136"/>
      <c r="BG252" s="136"/>
      <c r="BH252" s="136"/>
      <c r="BI252" s="136"/>
      <c r="BJ252" s="136"/>
      <c r="BK252" s="136"/>
      <c r="BL252" s="136"/>
      <c r="BM252" s="136"/>
      <c r="BN252" s="136"/>
      <c r="BO252" s="136"/>
      <c r="BP252" s="136"/>
      <c r="BQ252" s="136"/>
      <c r="BR252" s="136"/>
      <c r="BS252" s="136"/>
      <c r="BT252" s="136"/>
      <c r="BU252" s="136"/>
      <c r="BV252" s="136"/>
      <c r="BW252" s="136"/>
      <c r="BX252" s="136"/>
      <c r="BY252" s="136"/>
      <c r="BZ252" s="136"/>
      <c r="CA252" s="136"/>
      <c r="CB252" s="136"/>
      <c r="CC252" s="136"/>
      <c r="CD252" s="136"/>
      <c r="CE252" s="136"/>
      <c r="CF252" s="136"/>
      <c r="CG252" s="136"/>
      <c r="CH252" s="136"/>
      <c r="CI252" s="136"/>
      <c r="CJ252" s="136"/>
      <c r="CK252" s="136"/>
      <c r="CL252" s="136"/>
      <c r="CM252" s="136"/>
      <c r="CN252" s="136"/>
      <c r="CO252" s="136"/>
      <c r="CP252" s="136"/>
      <c r="CQ252" s="136"/>
      <c r="CR252" s="136"/>
      <c r="CS252" s="136"/>
      <c r="CT252" s="136"/>
      <c r="CU252" s="136"/>
      <c r="CV252" s="136"/>
      <c r="CW252" s="136"/>
      <c r="CX252" s="136"/>
      <c r="CY252" s="136"/>
      <c r="CZ252" s="136"/>
      <c r="DA252" s="136"/>
      <c r="DB252" s="136"/>
      <c r="DC252" s="136"/>
      <c r="DD252" s="136"/>
      <c r="DE252" s="136"/>
      <c r="DF252" s="136"/>
      <c r="DG252" s="136"/>
      <c r="DH252" s="136"/>
      <c r="DI252" s="136"/>
      <c r="DJ252" s="136"/>
      <c r="DK252" s="136"/>
      <c r="DL252" s="136"/>
      <c r="DM252" s="136"/>
      <c r="DN252" s="136"/>
      <c r="DO252" s="136"/>
      <c r="DP252" s="136"/>
      <c r="DQ252" s="136"/>
      <c r="DR252" s="136"/>
      <c r="DS252" s="136"/>
      <c r="DT252" s="136"/>
      <c r="DU252" s="136"/>
      <c r="DV252" s="136"/>
      <c r="DW252" s="136"/>
      <c r="DX252" s="136"/>
      <c r="DY252" s="136"/>
    </row>
    <row r="253" spans="4:129" s="96" customFormat="1" ht="15.75" customHeight="1">
      <c r="D253" s="97"/>
      <c r="E253" s="97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  <c r="BI253" s="136"/>
      <c r="BJ253" s="136"/>
      <c r="BK253" s="136"/>
      <c r="BL253" s="136"/>
      <c r="BM253" s="136"/>
      <c r="BN253" s="136"/>
      <c r="BO253" s="136"/>
      <c r="BP253" s="136"/>
      <c r="BQ253" s="136"/>
      <c r="BR253" s="136"/>
      <c r="BS253" s="136"/>
      <c r="BT253" s="136"/>
      <c r="BU253" s="136"/>
      <c r="BV253" s="136"/>
      <c r="BW253" s="136"/>
      <c r="BX253" s="136"/>
      <c r="BY253" s="136"/>
      <c r="BZ253" s="136"/>
      <c r="CA253" s="136"/>
      <c r="CB253" s="136"/>
      <c r="CC253" s="136"/>
      <c r="CD253" s="136"/>
      <c r="CE253" s="136"/>
      <c r="CF253" s="136"/>
      <c r="CG253" s="136"/>
      <c r="CH253" s="136"/>
      <c r="CI253" s="136"/>
      <c r="CJ253" s="136"/>
      <c r="CK253" s="136"/>
      <c r="CL253" s="136"/>
      <c r="CM253" s="136"/>
      <c r="CN253" s="136"/>
      <c r="CO253" s="136"/>
      <c r="CP253" s="136"/>
      <c r="CQ253" s="136"/>
      <c r="CR253" s="136"/>
      <c r="CS253" s="136"/>
      <c r="CT253" s="136"/>
      <c r="CU253" s="136"/>
      <c r="CV253" s="136"/>
      <c r="CW253" s="136"/>
      <c r="CX253" s="136"/>
      <c r="CY253" s="136"/>
      <c r="CZ253" s="136"/>
      <c r="DA253" s="136"/>
      <c r="DB253" s="136"/>
      <c r="DC253" s="136"/>
      <c r="DD253" s="136"/>
      <c r="DE253" s="136"/>
      <c r="DF253" s="136"/>
      <c r="DG253" s="136"/>
      <c r="DH253" s="136"/>
      <c r="DI253" s="136"/>
      <c r="DJ253" s="136"/>
      <c r="DK253" s="136"/>
      <c r="DL253" s="136"/>
      <c r="DM253" s="136"/>
      <c r="DN253" s="136"/>
      <c r="DO253" s="136"/>
      <c r="DP253" s="136"/>
      <c r="DQ253" s="136"/>
      <c r="DR253" s="136"/>
      <c r="DS253" s="136"/>
      <c r="DT253" s="136"/>
      <c r="DU253" s="136"/>
      <c r="DV253" s="136"/>
      <c r="DW253" s="136"/>
      <c r="DX253" s="136"/>
      <c r="DY253" s="136"/>
    </row>
    <row r="254" spans="4:129" s="96" customFormat="1" ht="15.75" customHeight="1">
      <c r="D254" s="97"/>
      <c r="E254" s="97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  <c r="AY254" s="136"/>
      <c r="AZ254" s="136"/>
      <c r="BA254" s="136"/>
      <c r="BB254" s="136"/>
      <c r="BC254" s="136"/>
      <c r="BD254" s="136"/>
      <c r="BE254" s="136"/>
      <c r="BF254" s="136"/>
      <c r="BG254" s="136"/>
      <c r="BH254" s="136"/>
      <c r="BI254" s="136"/>
      <c r="BJ254" s="136"/>
      <c r="BK254" s="136"/>
      <c r="BL254" s="136"/>
      <c r="BM254" s="136"/>
      <c r="BN254" s="136"/>
      <c r="BO254" s="136"/>
      <c r="BP254" s="136"/>
      <c r="BQ254" s="136"/>
      <c r="BR254" s="136"/>
      <c r="BS254" s="136"/>
      <c r="BT254" s="136"/>
      <c r="BU254" s="136"/>
      <c r="BV254" s="136"/>
      <c r="BW254" s="136"/>
      <c r="BX254" s="136"/>
      <c r="BY254" s="136"/>
      <c r="BZ254" s="136"/>
      <c r="CA254" s="136"/>
      <c r="CB254" s="136"/>
      <c r="CC254" s="136"/>
      <c r="CD254" s="136"/>
      <c r="CE254" s="136"/>
      <c r="CF254" s="136"/>
      <c r="CG254" s="136"/>
      <c r="CH254" s="136"/>
      <c r="CI254" s="136"/>
      <c r="CJ254" s="136"/>
      <c r="CK254" s="136"/>
      <c r="CL254" s="136"/>
      <c r="CM254" s="136"/>
      <c r="CN254" s="136"/>
      <c r="CO254" s="136"/>
      <c r="CP254" s="136"/>
      <c r="CQ254" s="136"/>
      <c r="CR254" s="136"/>
      <c r="CS254" s="136"/>
      <c r="CT254" s="136"/>
      <c r="CU254" s="136"/>
      <c r="CV254" s="136"/>
      <c r="CW254" s="136"/>
      <c r="CX254" s="136"/>
      <c r="CY254" s="136"/>
      <c r="CZ254" s="136"/>
      <c r="DA254" s="136"/>
      <c r="DB254" s="136"/>
      <c r="DC254" s="136"/>
      <c r="DD254" s="136"/>
      <c r="DE254" s="136"/>
      <c r="DF254" s="136"/>
      <c r="DG254" s="136"/>
      <c r="DH254" s="136"/>
      <c r="DI254" s="136"/>
      <c r="DJ254" s="136"/>
      <c r="DK254" s="136"/>
      <c r="DL254" s="136"/>
      <c r="DM254" s="136"/>
      <c r="DN254" s="136"/>
      <c r="DO254" s="136"/>
      <c r="DP254" s="136"/>
      <c r="DQ254" s="136"/>
      <c r="DR254" s="136"/>
      <c r="DS254" s="136"/>
      <c r="DT254" s="136"/>
      <c r="DU254" s="136"/>
      <c r="DV254" s="136"/>
      <c r="DW254" s="136"/>
      <c r="DX254" s="136"/>
      <c r="DY254" s="136"/>
    </row>
    <row r="255" spans="4:129" s="96" customFormat="1" ht="15.75" customHeight="1">
      <c r="D255" s="97"/>
      <c r="E255" s="97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  <c r="BL255" s="136"/>
      <c r="BM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  <c r="BW255" s="136"/>
      <c r="BX255" s="136"/>
      <c r="BY255" s="136"/>
      <c r="BZ255" s="136"/>
      <c r="CA255" s="136"/>
      <c r="CB255" s="136"/>
      <c r="CC255" s="136"/>
      <c r="CD255" s="136"/>
      <c r="CE255" s="136"/>
      <c r="CF255" s="136"/>
      <c r="CG255" s="136"/>
      <c r="CH255" s="136"/>
      <c r="CI255" s="136"/>
      <c r="CJ255" s="136"/>
      <c r="CK255" s="136"/>
      <c r="CL255" s="136"/>
      <c r="CM255" s="136"/>
      <c r="CN255" s="136"/>
      <c r="CO255" s="136"/>
      <c r="CP255" s="136"/>
      <c r="CQ255" s="136"/>
      <c r="CR255" s="136"/>
      <c r="CS255" s="136"/>
      <c r="CT255" s="136"/>
      <c r="CU255" s="136"/>
      <c r="CV255" s="136"/>
      <c r="CW255" s="136"/>
      <c r="CX255" s="136"/>
      <c r="CY255" s="136"/>
      <c r="CZ255" s="136"/>
      <c r="DA255" s="136"/>
      <c r="DB255" s="136"/>
      <c r="DC255" s="136"/>
      <c r="DD255" s="136"/>
      <c r="DE255" s="136"/>
      <c r="DF255" s="136"/>
      <c r="DG255" s="136"/>
      <c r="DH255" s="136"/>
      <c r="DI255" s="136"/>
      <c r="DJ255" s="136"/>
      <c r="DK255" s="136"/>
      <c r="DL255" s="136"/>
      <c r="DM255" s="136"/>
      <c r="DN255" s="136"/>
      <c r="DO255" s="136"/>
      <c r="DP255" s="136"/>
      <c r="DQ255" s="136"/>
      <c r="DR255" s="136"/>
      <c r="DS255" s="136"/>
      <c r="DT255" s="136"/>
      <c r="DU255" s="136"/>
      <c r="DV255" s="136"/>
      <c r="DW255" s="136"/>
      <c r="DX255" s="136"/>
      <c r="DY255" s="136"/>
    </row>
    <row r="256" spans="4:129" s="96" customFormat="1" ht="15.75" customHeight="1">
      <c r="D256" s="97"/>
      <c r="E256" s="97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6"/>
      <c r="BU256" s="136"/>
      <c r="BV256" s="136"/>
      <c r="BW256" s="136"/>
      <c r="BX256" s="136"/>
      <c r="BY256" s="136"/>
      <c r="BZ256" s="136"/>
      <c r="CA256" s="136"/>
      <c r="CB256" s="136"/>
      <c r="CC256" s="136"/>
      <c r="CD256" s="136"/>
      <c r="CE256" s="136"/>
      <c r="CF256" s="136"/>
      <c r="CG256" s="136"/>
      <c r="CH256" s="136"/>
      <c r="CI256" s="136"/>
      <c r="CJ256" s="136"/>
      <c r="CK256" s="136"/>
      <c r="CL256" s="136"/>
      <c r="CM256" s="136"/>
      <c r="CN256" s="136"/>
      <c r="CO256" s="136"/>
      <c r="CP256" s="136"/>
      <c r="CQ256" s="136"/>
      <c r="CR256" s="136"/>
      <c r="CS256" s="136"/>
      <c r="CT256" s="136"/>
      <c r="CU256" s="136"/>
      <c r="CV256" s="136"/>
      <c r="CW256" s="136"/>
      <c r="CX256" s="136"/>
      <c r="CY256" s="136"/>
      <c r="CZ256" s="136"/>
      <c r="DA256" s="136"/>
      <c r="DB256" s="136"/>
      <c r="DC256" s="136"/>
      <c r="DD256" s="136"/>
      <c r="DE256" s="136"/>
      <c r="DF256" s="136"/>
      <c r="DG256" s="136"/>
      <c r="DH256" s="136"/>
      <c r="DI256" s="136"/>
      <c r="DJ256" s="136"/>
      <c r="DK256" s="136"/>
      <c r="DL256" s="136"/>
      <c r="DM256" s="136"/>
      <c r="DN256" s="136"/>
      <c r="DO256" s="136"/>
      <c r="DP256" s="136"/>
      <c r="DQ256" s="136"/>
      <c r="DR256" s="136"/>
      <c r="DS256" s="136"/>
      <c r="DT256" s="136"/>
      <c r="DU256" s="136"/>
      <c r="DV256" s="136"/>
      <c r="DW256" s="136"/>
      <c r="DX256" s="136"/>
      <c r="DY256" s="136"/>
    </row>
    <row r="257" spans="4:129" s="96" customFormat="1" ht="15.75" customHeight="1">
      <c r="D257" s="97"/>
      <c r="E257" s="97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6"/>
      <c r="BU257" s="136"/>
      <c r="BV257" s="136"/>
      <c r="BW257" s="136"/>
      <c r="BX257" s="136"/>
      <c r="BY257" s="136"/>
      <c r="BZ257" s="136"/>
      <c r="CA257" s="136"/>
      <c r="CB257" s="136"/>
      <c r="CC257" s="136"/>
      <c r="CD257" s="136"/>
      <c r="CE257" s="136"/>
      <c r="CF257" s="136"/>
      <c r="CG257" s="136"/>
      <c r="CH257" s="136"/>
      <c r="CI257" s="136"/>
      <c r="CJ257" s="136"/>
      <c r="CK257" s="136"/>
      <c r="CL257" s="136"/>
      <c r="CM257" s="136"/>
      <c r="CN257" s="136"/>
      <c r="CO257" s="136"/>
      <c r="CP257" s="136"/>
      <c r="CQ257" s="136"/>
      <c r="CR257" s="136"/>
      <c r="CS257" s="136"/>
      <c r="CT257" s="136"/>
      <c r="CU257" s="136"/>
      <c r="CV257" s="136"/>
      <c r="CW257" s="136"/>
      <c r="CX257" s="136"/>
      <c r="CY257" s="136"/>
      <c r="CZ257" s="136"/>
      <c r="DA257" s="136"/>
      <c r="DB257" s="136"/>
      <c r="DC257" s="136"/>
      <c r="DD257" s="136"/>
      <c r="DE257" s="136"/>
      <c r="DF257" s="136"/>
      <c r="DG257" s="136"/>
      <c r="DH257" s="136"/>
      <c r="DI257" s="136"/>
      <c r="DJ257" s="136"/>
      <c r="DK257" s="136"/>
      <c r="DL257" s="136"/>
      <c r="DM257" s="136"/>
      <c r="DN257" s="136"/>
      <c r="DO257" s="136"/>
      <c r="DP257" s="136"/>
      <c r="DQ257" s="136"/>
      <c r="DR257" s="136"/>
      <c r="DS257" s="136"/>
      <c r="DT257" s="136"/>
      <c r="DU257" s="136"/>
      <c r="DV257" s="136"/>
      <c r="DW257" s="136"/>
      <c r="DX257" s="136"/>
      <c r="DY257" s="136"/>
    </row>
    <row r="258" spans="4:129" s="96" customFormat="1" ht="15.75" customHeight="1">
      <c r="D258" s="97"/>
      <c r="E258" s="97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6"/>
      <c r="BU258" s="136"/>
      <c r="BV258" s="136"/>
      <c r="BW258" s="136"/>
      <c r="BX258" s="136"/>
      <c r="BY258" s="136"/>
      <c r="BZ258" s="136"/>
      <c r="CA258" s="136"/>
      <c r="CB258" s="136"/>
      <c r="CC258" s="136"/>
      <c r="CD258" s="136"/>
      <c r="CE258" s="136"/>
      <c r="CF258" s="136"/>
      <c r="CG258" s="136"/>
      <c r="CH258" s="136"/>
      <c r="CI258" s="136"/>
      <c r="CJ258" s="136"/>
      <c r="CK258" s="136"/>
      <c r="CL258" s="136"/>
      <c r="CM258" s="136"/>
      <c r="CN258" s="136"/>
      <c r="CO258" s="136"/>
      <c r="CP258" s="136"/>
      <c r="CQ258" s="136"/>
      <c r="CR258" s="136"/>
      <c r="CS258" s="136"/>
      <c r="CT258" s="136"/>
      <c r="CU258" s="136"/>
      <c r="CV258" s="136"/>
      <c r="CW258" s="136"/>
      <c r="CX258" s="136"/>
      <c r="CY258" s="136"/>
      <c r="CZ258" s="136"/>
      <c r="DA258" s="136"/>
      <c r="DB258" s="136"/>
      <c r="DC258" s="136"/>
      <c r="DD258" s="136"/>
      <c r="DE258" s="136"/>
      <c r="DF258" s="136"/>
      <c r="DG258" s="136"/>
      <c r="DH258" s="136"/>
      <c r="DI258" s="136"/>
      <c r="DJ258" s="136"/>
      <c r="DK258" s="136"/>
      <c r="DL258" s="136"/>
      <c r="DM258" s="136"/>
      <c r="DN258" s="136"/>
      <c r="DO258" s="136"/>
      <c r="DP258" s="136"/>
      <c r="DQ258" s="136"/>
      <c r="DR258" s="136"/>
      <c r="DS258" s="136"/>
      <c r="DT258" s="136"/>
      <c r="DU258" s="136"/>
      <c r="DV258" s="136"/>
      <c r="DW258" s="136"/>
      <c r="DX258" s="136"/>
      <c r="DY258" s="136"/>
    </row>
    <row r="259" spans="4:129" s="96" customFormat="1" ht="15.75" customHeight="1">
      <c r="D259" s="97"/>
      <c r="E259" s="97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  <c r="AY259" s="136"/>
      <c r="AZ259" s="136"/>
      <c r="BA259" s="136"/>
      <c r="BB259" s="136"/>
      <c r="BC259" s="136"/>
      <c r="BD259" s="136"/>
      <c r="BE259" s="136"/>
      <c r="BF259" s="136"/>
      <c r="BG259" s="136"/>
      <c r="BH259" s="136"/>
      <c r="BI259" s="136"/>
      <c r="BJ259" s="136"/>
      <c r="BK259" s="136"/>
      <c r="BL259" s="136"/>
      <c r="BM259" s="136"/>
      <c r="BN259" s="136"/>
      <c r="BO259" s="136"/>
      <c r="BP259" s="136"/>
      <c r="BQ259" s="136"/>
      <c r="BR259" s="136"/>
      <c r="BS259" s="136"/>
      <c r="BT259" s="136"/>
      <c r="BU259" s="136"/>
      <c r="BV259" s="136"/>
      <c r="BW259" s="136"/>
      <c r="BX259" s="136"/>
      <c r="BY259" s="136"/>
      <c r="BZ259" s="136"/>
      <c r="CA259" s="136"/>
      <c r="CB259" s="136"/>
      <c r="CC259" s="136"/>
      <c r="CD259" s="136"/>
      <c r="CE259" s="136"/>
      <c r="CF259" s="136"/>
      <c r="CG259" s="136"/>
      <c r="CH259" s="136"/>
      <c r="CI259" s="136"/>
      <c r="CJ259" s="136"/>
      <c r="CK259" s="136"/>
      <c r="CL259" s="136"/>
      <c r="CM259" s="136"/>
      <c r="CN259" s="136"/>
      <c r="CO259" s="136"/>
      <c r="CP259" s="136"/>
      <c r="CQ259" s="136"/>
      <c r="CR259" s="136"/>
      <c r="CS259" s="136"/>
      <c r="CT259" s="136"/>
      <c r="CU259" s="136"/>
      <c r="CV259" s="136"/>
      <c r="CW259" s="136"/>
      <c r="CX259" s="136"/>
      <c r="CY259" s="136"/>
      <c r="CZ259" s="136"/>
      <c r="DA259" s="136"/>
      <c r="DB259" s="136"/>
      <c r="DC259" s="136"/>
      <c r="DD259" s="136"/>
      <c r="DE259" s="136"/>
      <c r="DF259" s="136"/>
      <c r="DG259" s="136"/>
      <c r="DH259" s="136"/>
      <c r="DI259" s="136"/>
      <c r="DJ259" s="136"/>
      <c r="DK259" s="136"/>
      <c r="DL259" s="136"/>
      <c r="DM259" s="136"/>
      <c r="DN259" s="136"/>
      <c r="DO259" s="136"/>
      <c r="DP259" s="136"/>
      <c r="DQ259" s="136"/>
      <c r="DR259" s="136"/>
      <c r="DS259" s="136"/>
      <c r="DT259" s="136"/>
      <c r="DU259" s="136"/>
      <c r="DV259" s="136"/>
      <c r="DW259" s="136"/>
      <c r="DX259" s="136"/>
      <c r="DY259" s="136"/>
    </row>
    <row r="260" spans="4:129" s="96" customFormat="1" ht="15.75" customHeight="1">
      <c r="D260" s="97"/>
      <c r="E260" s="97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6"/>
      <c r="BB260" s="136"/>
      <c r="BC260" s="136"/>
      <c r="BD260" s="136"/>
      <c r="BE260" s="136"/>
      <c r="BF260" s="136"/>
      <c r="BG260" s="136"/>
      <c r="BH260" s="136"/>
      <c r="BI260" s="136"/>
      <c r="BJ260" s="136"/>
      <c r="BK260" s="136"/>
      <c r="BL260" s="136"/>
      <c r="BM260" s="136"/>
      <c r="BN260" s="136"/>
      <c r="BO260" s="136"/>
      <c r="BP260" s="136"/>
      <c r="BQ260" s="136"/>
      <c r="BR260" s="136"/>
      <c r="BS260" s="136"/>
      <c r="BT260" s="136"/>
      <c r="BU260" s="136"/>
      <c r="BV260" s="136"/>
      <c r="BW260" s="136"/>
      <c r="BX260" s="136"/>
      <c r="BY260" s="136"/>
      <c r="BZ260" s="136"/>
      <c r="CA260" s="136"/>
      <c r="CB260" s="136"/>
      <c r="CC260" s="136"/>
      <c r="CD260" s="136"/>
      <c r="CE260" s="136"/>
      <c r="CF260" s="136"/>
      <c r="CG260" s="136"/>
      <c r="CH260" s="136"/>
      <c r="CI260" s="136"/>
      <c r="CJ260" s="136"/>
      <c r="CK260" s="136"/>
      <c r="CL260" s="136"/>
      <c r="CM260" s="136"/>
      <c r="CN260" s="136"/>
      <c r="CO260" s="136"/>
      <c r="CP260" s="136"/>
      <c r="CQ260" s="136"/>
      <c r="CR260" s="136"/>
      <c r="CS260" s="136"/>
      <c r="CT260" s="136"/>
      <c r="CU260" s="136"/>
      <c r="CV260" s="136"/>
      <c r="CW260" s="136"/>
      <c r="CX260" s="136"/>
      <c r="CY260" s="136"/>
      <c r="CZ260" s="136"/>
      <c r="DA260" s="136"/>
      <c r="DB260" s="136"/>
      <c r="DC260" s="136"/>
      <c r="DD260" s="136"/>
      <c r="DE260" s="136"/>
      <c r="DF260" s="136"/>
      <c r="DG260" s="136"/>
      <c r="DH260" s="136"/>
      <c r="DI260" s="136"/>
      <c r="DJ260" s="136"/>
      <c r="DK260" s="136"/>
      <c r="DL260" s="136"/>
      <c r="DM260" s="136"/>
      <c r="DN260" s="136"/>
      <c r="DO260" s="136"/>
      <c r="DP260" s="136"/>
      <c r="DQ260" s="136"/>
      <c r="DR260" s="136"/>
      <c r="DS260" s="136"/>
      <c r="DT260" s="136"/>
      <c r="DU260" s="136"/>
      <c r="DV260" s="136"/>
      <c r="DW260" s="136"/>
      <c r="DX260" s="136"/>
      <c r="DY260" s="136"/>
    </row>
    <row r="261" spans="4:129" s="96" customFormat="1" ht="15.75" customHeight="1">
      <c r="D261" s="97"/>
      <c r="E261" s="97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  <c r="AY261" s="136"/>
      <c r="AZ261" s="136"/>
      <c r="BA261" s="136"/>
      <c r="BB261" s="136"/>
      <c r="BC261" s="136"/>
      <c r="BD261" s="136"/>
      <c r="BE261" s="136"/>
      <c r="BF261" s="136"/>
      <c r="BG261" s="136"/>
      <c r="BH261" s="136"/>
      <c r="BI261" s="136"/>
      <c r="BJ261" s="136"/>
      <c r="BK261" s="136"/>
      <c r="BL261" s="136"/>
      <c r="BM261" s="136"/>
      <c r="BN261" s="136"/>
      <c r="BO261" s="136"/>
      <c r="BP261" s="136"/>
      <c r="BQ261" s="136"/>
      <c r="BR261" s="136"/>
      <c r="BS261" s="136"/>
      <c r="BT261" s="136"/>
      <c r="BU261" s="136"/>
      <c r="BV261" s="136"/>
      <c r="BW261" s="136"/>
      <c r="BX261" s="136"/>
      <c r="BY261" s="136"/>
      <c r="BZ261" s="136"/>
      <c r="CA261" s="136"/>
      <c r="CB261" s="136"/>
      <c r="CC261" s="136"/>
      <c r="CD261" s="136"/>
      <c r="CE261" s="136"/>
      <c r="CF261" s="136"/>
      <c r="CG261" s="136"/>
      <c r="CH261" s="136"/>
      <c r="CI261" s="136"/>
      <c r="CJ261" s="136"/>
      <c r="CK261" s="136"/>
      <c r="CL261" s="136"/>
      <c r="CM261" s="136"/>
      <c r="CN261" s="136"/>
      <c r="CO261" s="136"/>
      <c r="CP261" s="136"/>
      <c r="CQ261" s="136"/>
      <c r="CR261" s="136"/>
      <c r="CS261" s="136"/>
      <c r="CT261" s="136"/>
      <c r="CU261" s="136"/>
      <c r="CV261" s="136"/>
      <c r="CW261" s="136"/>
      <c r="CX261" s="136"/>
      <c r="CY261" s="136"/>
      <c r="CZ261" s="136"/>
      <c r="DA261" s="136"/>
      <c r="DB261" s="136"/>
      <c r="DC261" s="136"/>
      <c r="DD261" s="136"/>
      <c r="DE261" s="136"/>
      <c r="DF261" s="136"/>
      <c r="DG261" s="136"/>
      <c r="DH261" s="136"/>
      <c r="DI261" s="136"/>
      <c r="DJ261" s="136"/>
      <c r="DK261" s="136"/>
      <c r="DL261" s="136"/>
      <c r="DM261" s="136"/>
      <c r="DN261" s="136"/>
      <c r="DO261" s="136"/>
      <c r="DP261" s="136"/>
      <c r="DQ261" s="136"/>
      <c r="DR261" s="136"/>
      <c r="DS261" s="136"/>
      <c r="DT261" s="136"/>
      <c r="DU261" s="136"/>
      <c r="DV261" s="136"/>
      <c r="DW261" s="136"/>
      <c r="DX261" s="136"/>
      <c r="DY261" s="136"/>
    </row>
    <row r="262" spans="4:129" s="96" customFormat="1" ht="15.75" customHeight="1">
      <c r="D262" s="97"/>
      <c r="E262" s="97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  <c r="AY262" s="136"/>
      <c r="AZ262" s="136"/>
      <c r="BA262" s="136"/>
      <c r="BB262" s="136"/>
      <c r="BC262" s="136"/>
      <c r="BD262" s="136"/>
      <c r="BE262" s="136"/>
      <c r="BF262" s="136"/>
      <c r="BG262" s="136"/>
      <c r="BH262" s="136"/>
      <c r="BI262" s="136"/>
      <c r="BJ262" s="136"/>
      <c r="BK262" s="136"/>
      <c r="BL262" s="136"/>
      <c r="BM262" s="136"/>
      <c r="BN262" s="136"/>
      <c r="BO262" s="136"/>
      <c r="BP262" s="136"/>
      <c r="BQ262" s="136"/>
      <c r="BR262" s="136"/>
      <c r="BS262" s="136"/>
      <c r="BT262" s="136"/>
      <c r="BU262" s="136"/>
      <c r="BV262" s="136"/>
      <c r="BW262" s="136"/>
      <c r="BX262" s="136"/>
      <c r="BY262" s="136"/>
      <c r="BZ262" s="136"/>
      <c r="CA262" s="136"/>
      <c r="CB262" s="136"/>
      <c r="CC262" s="136"/>
      <c r="CD262" s="136"/>
      <c r="CE262" s="136"/>
      <c r="CF262" s="136"/>
      <c r="CG262" s="136"/>
      <c r="CH262" s="136"/>
      <c r="CI262" s="136"/>
      <c r="CJ262" s="136"/>
      <c r="CK262" s="136"/>
      <c r="CL262" s="136"/>
      <c r="CM262" s="136"/>
      <c r="CN262" s="136"/>
      <c r="CO262" s="136"/>
      <c r="CP262" s="136"/>
      <c r="CQ262" s="136"/>
      <c r="CR262" s="136"/>
      <c r="CS262" s="136"/>
      <c r="CT262" s="136"/>
      <c r="CU262" s="136"/>
      <c r="CV262" s="136"/>
      <c r="CW262" s="136"/>
      <c r="CX262" s="136"/>
      <c r="CY262" s="136"/>
      <c r="CZ262" s="136"/>
      <c r="DA262" s="136"/>
      <c r="DB262" s="136"/>
      <c r="DC262" s="136"/>
      <c r="DD262" s="136"/>
      <c r="DE262" s="136"/>
      <c r="DF262" s="136"/>
      <c r="DG262" s="136"/>
      <c r="DH262" s="136"/>
      <c r="DI262" s="136"/>
      <c r="DJ262" s="136"/>
      <c r="DK262" s="136"/>
      <c r="DL262" s="136"/>
      <c r="DM262" s="136"/>
      <c r="DN262" s="136"/>
      <c r="DO262" s="136"/>
      <c r="DP262" s="136"/>
      <c r="DQ262" s="136"/>
      <c r="DR262" s="136"/>
      <c r="DS262" s="136"/>
      <c r="DT262" s="136"/>
      <c r="DU262" s="136"/>
      <c r="DV262" s="136"/>
      <c r="DW262" s="136"/>
      <c r="DX262" s="136"/>
      <c r="DY262" s="136"/>
    </row>
    <row r="263" spans="4:129" s="96" customFormat="1" ht="15.75" customHeight="1">
      <c r="D263" s="97"/>
      <c r="E263" s="97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  <c r="BJ263" s="136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36"/>
      <c r="BU263" s="136"/>
      <c r="BV263" s="136"/>
      <c r="BW263" s="136"/>
      <c r="BX263" s="136"/>
      <c r="BY263" s="136"/>
      <c r="BZ263" s="136"/>
      <c r="CA263" s="136"/>
      <c r="CB263" s="136"/>
      <c r="CC263" s="136"/>
      <c r="CD263" s="136"/>
      <c r="CE263" s="136"/>
      <c r="CF263" s="136"/>
      <c r="CG263" s="136"/>
      <c r="CH263" s="136"/>
      <c r="CI263" s="136"/>
      <c r="CJ263" s="136"/>
      <c r="CK263" s="136"/>
      <c r="CL263" s="136"/>
      <c r="CM263" s="136"/>
      <c r="CN263" s="136"/>
      <c r="CO263" s="136"/>
      <c r="CP263" s="136"/>
      <c r="CQ263" s="136"/>
      <c r="CR263" s="136"/>
      <c r="CS263" s="136"/>
      <c r="CT263" s="136"/>
      <c r="CU263" s="136"/>
      <c r="CV263" s="136"/>
      <c r="CW263" s="136"/>
      <c r="CX263" s="136"/>
      <c r="CY263" s="136"/>
      <c r="CZ263" s="136"/>
      <c r="DA263" s="136"/>
      <c r="DB263" s="136"/>
      <c r="DC263" s="136"/>
      <c r="DD263" s="136"/>
      <c r="DE263" s="136"/>
      <c r="DF263" s="136"/>
      <c r="DG263" s="136"/>
      <c r="DH263" s="136"/>
      <c r="DI263" s="136"/>
      <c r="DJ263" s="136"/>
      <c r="DK263" s="136"/>
      <c r="DL263" s="136"/>
      <c r="DM263" s="136"/>
      <c r="DN263" s="136"/>
      <c r="DO263" s="136"/>
      <c r="DP263" s="136"/>
      <c r="DQ263" s="136"/>
      <c r="DR263" s="136"/>
      <c r="DS263" s="136"/>
      <c r="DT263" s="136"/>
      <c r="DU263" s="136"/>
      <c r="DV263" s="136"/>
      <c r="DW263" s="136"/>
      <c r="DX263" s="136"/>
      <c r="DY263" s="136"/>
    </row>
    <row r="264" spans="4:129" s="96" customFormat="1" ht="15.75" customHeight="1">
      <c r="D264" s="97"/>
      <c r="E264" s="97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  <c r="BG264" s="136"/>
      <c r="BH264" s="136"/>
      <c r="BI264" s="136"/>
      <c r="BJ264" s="136"/>
      <c r="BK264" s="136"/>
      <c r="BL264" s="136"/>
      <c r="BM264" s="136"/>
      <c r="BN264" s="136"/>
      <c r="BO264" s="136"/>
      <c r="BP264" s="136"/>
      <c r="BQ264" s="136"/>
      <c r="BR264" s="136"/>
      <c r="BS264" s="136"/>
      <c r="BT264" s="136"/>
      <c r="BU264" s="136"/>
      <c r="BV264" s="136"/>
      <c r="BW264" s="136"/>
      <c r="BX264" s="136"/>
      <c r="BY264" s="136"/>
      <c r="BZ264" s="136"/>
      <c r="CA264" s="136"/>
      <c r="CB264" s="136"/>
      <c r="CC264" s="136"/>
      <c r="CD264" s="136"/>
      <c r="CE264" s="136"/>
      <c r="CF264" s="136"/>
      <c r="CG264" s="136"/>
      <c r="CH264" s="136"/>
      <c r="CI264" s="136"/>
      <c r="CJ264" s="136"/>
      <c r="CK264" s="136"/>
      <c r="CL264" s="136"/>
      <c r="CM264" s="136"/>
      <c r="CN264" s="136"/>
      <c r="CO264" s="136"/>
      <c r="CP264" s="136"/>
      <c r="CQ264" s="136"/>
      <c r="CR264" s="136"/>
      <c r="CS264" s="136"/>
      <c r="CT264" s="136"/>
      <c r="CU264" s="136"/>
      <c r="CV264" s="136"/>
      <c r="CW264" s="136"/>
      <c r="CX264" s="136"/>
      <c r="CY264" s="136"/>
      <c r="CZ264" s="136"/>
      <c r="DA264" s="136"/>
      <c r="DB264" s="136"/>
      <c r="DC264" s="136"/>
      <c r="DD264" s="136"/>
      <c r="DE264" s="136"/>
      <c r="DF264" s="136"/>
      <c r="DG264" s="136"/>
      <c r="DH264" s="136"/>
      <c r="DI264" s="136"/>
      <c r="DJ264" s="136"/>
      <c r="DK264" s="136"/>
      <c r="DL264" s="136"/>
      <c r="DM264" s="136"/>
      <c r="DN264" s="136"/>
      <c r="DO264" s="136"/>
      <c r="DP264" s="136"/>
      <c r="DQ264" s="136"/>
      <c r="DR264" s="136"/>
      <c r="DS264" s="136"/>
      <c r="DT264" s="136"/>
      <c r="DU264" s="136"/>
      <c r="DV264" s="136"/>
      <c r="DW264" s="136"/>
      <c r="DX264" s="136"/>
      <c r="DY264" s="136"/>
    </row>
    <row r="265" spans="4:129" s="96" customFormat="1" ht="15.75" customHeight="1">
      <c r="D265" s="97"/>
      <c r="E265" s="97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36"/>
      <c r="BM265" s="136"/>
      <c r="BN265" s="136"/>
      <c r="BO265" s="136"/>
      <c r="BP265" s="136"/>
      <c r="BQ265" s="136"/>
      <c r="BR265" s="136"/>
      <c r="BS265" s="136"/>
      <c r="BT265" s="136"/>
      <c r="BU265" s="136"/>
      <c r="BV265" s="136"/>
      <c r="BW265" s="136"/>
      <c r="BX265" s="136"/>
      <c r="BY265" s="136"/>
      <c r="BZ265" s="136"/>
      <c r="CA265" s="136"/>
      <c r="CB265" s="136"/>
      <c r="CC265" s="136"/>
      <c r="CD265" s="136"/>
      <c r="CE265" s="136"/>
      <c r="CF265" s="136"/>
      <c r="CG265" s="136"/>
      <c r="CH265" s="136"/>
      <c r="CI265" s="136"/>
      <c r="CJ265" s="136"/>
      <c r="CK265" s="136"/>
      <c r="CL265" s="136"/>
      <c r="CM265" s="136"/>
      <c r="CN265" s="136"/>
      <c r="CO265" s="136"/>
      <c r="CP265" s="136"/>
      <c r="CQ265" s="136"/>
      <c r="CR265" s="136"/>
      <c r="CS265" s="136"/>
      <c r="CT265" s="136"/>
      <c r="CU265" s="136"/>
      <c r="CV265" s="136"/>
      <c r="CW265" s="136"/>
      <c r="CX265" s="136"/>
      <c r="CY265" s="136"/>
      <c r="CZ265" s="136"/>
      <c r="DA265" s="136"/>
      <c r="DB265" s="136"/>
      <c r="DC265" s="136"/>
      <c r="DD265" s="136"/>
      <c r="DE265" s="136"/>
      <c r="DF265" s="136"/>
      <c r="DG265" s="136"/>
      <c r="DH265" s="136"/>
      <c r="DI265" s="136"/>
      <c r="DJ265" s="136"/>
      <c r="DK265" s="136"/>
      <c r="DL265" s="136"/>
      <c r="DM265" s="136"/>
      <c r="DN265" s="136"/>
      <c r="DO265" s="136"/>
      <c r="DP265" s="136"/>
      <c r="DQ265" s="136"/>
      <c r="DR265" s="136"/>
      <c r="DS265" s="136"/>
      <c r="DT265" s="136"/>
      <c r="DU265" s="136"/>
      <c r="DV265" s="136"/>
      <c r="DW265" s="136"/>
      <c r="DX265" s="136"/>
      <c r="DY265" s="136"/>
    </row>
    <row r="266" spans="4:129" s="96" customFormat="1" ht="15.75" customHeight="1">
      <c r="D266" s="97"/>
      <c r="E266" s="97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/>
      <c r="BV266" s="136"/>
      <c r="BW266" s="136"/>
      <c r="BX266" s="136"/>
      <c r="BY266" s="136"/>
      <c r="BZ266" s="136"/>
      <c r="CA266" s="136"/>
      <c r="CB266" s="136"/>
      <c r="CC266" s="136"/>
      <c r="CD266" s="136"/>
      <c r="CE266" s="136"/>
      <c r="CF266" s="136"/>
      <c r="CG266" s="136"/>
      <c r="CH266" s="136"/>
      <c r="CI266" s="136"/>
      <c r="CJ266" s="136"/>
      <c r="CK266" s="136"/>
      <c r="CL266" s="136"/>
      <c r="CM266" s="136"/>
      <c r="CN266" s="136"/>
      <c r="CO266" s="136"/>
      <c r="CP266" s="136"/>
      <c r="CQ266" s="136"/>
      <c r="CR266" s="136"/>
      <c r="CS266" s="136"/>
      <c r="CT266" s="136"/>
      <c r="CU266" s="136"/>
      <c r="CV266" s="136"/>
      <c r="CW266" s="136"/>
      <c r="CX266" s="136"/>
      <c r="CY266" s="136"/>
      <c r="CZ266" s="136"/>
      <c r="DA266" s="136"/>
      <c r="DB266" s="136"/>
      <c r="DC266" s="136"/>
      <c r="DD266" s="136"/>
      <c r="DE266" s="136"/>
      <c r="DF266" s="136"/>
      <c r="DG266" s="136"/>
      <c r="DH266" s="136"/>
      <c r="DI266" s="136"/>
      <c r="DJ266" s="136"/>
      <c r="DK266" s="136"/>
      <c r="DL266" s="136"/>
      <c r="DM266" s="136"/>
      <c r="DN266" s="136"/>
      <c r="DO266" s="136"/>
      <c r="DP266" s="136"/>
      <c r="DQ266" s="136"/>
      <c r="DR266" s="136"/>
      <c r="DS266" s="136"/>
      <c r="DT266" s="136"/>
      <c r="DU266" s="136"/>
      <c r="DV266" s="136"/>
      <c r="DW266" s="136"/>
      <c r="DX266" s="136"/>
      <c r="DY266" s="136"/>
    </row>
    <row r="267" spans="4:129" s="96" customFormat="1" ht="15.75" customHeight="1">
      <c r="D267" s="97"/>
      <c r="E267" s="97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36"/>
      <c r="BU267" s="136"/>
      <c r="BV267" s="136"/>
      <c r="BW267" s="136"/>
      <c r="BX267" s="136"/>
      <c r="BY267" s="136"/>
      <c r="BZ267" s="136"/>
      <c r="CA267" s="136"/>
      <c r="CB267" s="136"/>
      <c r="CC267" s="136"/>
      <c r="CD267" s="136"/>
      <c r="CE267" s="136"/>
      <c r="CF267" s="136"/>
      <c r="CG267" s="136"/>
      <c r="CH267" s="136"/>
      <c r="CI267" s="136"/>
      <c r="CJ267" s="136"/>
      <c r="CK267" s="136"/>
      <c r="CL267" s="136"/>
      <c r="CM267" s="136"/>
      <c r="CN267" s="136"/>
      <c r="CO267" s="136"/>
      <c r="CP267" s="136"/>
      <c r="CQ267" s="136"/>
      <c r="CR267" s="136"/>
      <c r="CS267" s="136"/>
      <c r="CT267" s="136"/>
      <c r="CU267" s="136"/>
      <c r="CV267" s="136"/>
      <c r="CW267" s="136"/>
      <c r="CX267" s="136"/>
      <c r="CY267" s="136"/>
      <c r="CZ267" s="136"/>
      <c r="DA267" s="136"/>
      <c r="DB267" s="136"/>
      <c r="DC267" s="136"/>
      <c r="DD267" s="136"/>
      <c r="DE267" s="136"/>
      <c r="DF267" s="136"/>
      <c r="DG267" s="136"/>
      <c r="DH267" s="136"/>
      <c r="DI267" s="136"/>
      <c r="DJ267" s="136"/>
      <c r="DK267" s="136"/>
      <c r="DL267" s="136"/>
      <c r="DM267" s="136"/>
      <c r="DN267" s="136"/>
      <c r="DO267" s="136"/>
      <c r="DP267" s="136"/>
      <c r="DQ267" s="136"/>
      <c r="DR267" s="136"/>
      <c r="DS267" s="136"/>
      <c r="DT267" s="136"/>
      <c r="DU267" s="136"/>
      <c r="DV267" s="136"/>
      <c r="DW267" s="136"/>
      <c r="DX267" s="136"/>
      <c r="DY267" s="136"/>
    </row>
    <row r="268" spans="4:129" s="96" customFormat="1" ht="15.75" customHeight="1">
      <c r="D268" s="97"/>
      <c r="E268" s="97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  <c r="AY268" s="136"/>
      <c r="AZ268" s="136"/>
      <c r="BA268" s="136"/>
      <c r="BB268" s="136"/>
      <c r="BC268" s="136"/>
      <c r="BD268" s="136"/>
      <c r="BE268" s="136"/>
      <c r="BF268" s="136"/>
      <c r="BG268" s="136"/>
      <c r="BH268" s="136"/>
      <c r="BI268" s="136"/>
      <c r="BJ268" s="136"/>
      <c r="BK268" s="136"/>
      <c r="BL268" s="136"/>
      <c r="BM268" s="136"/>
      <c r="BN268" s="136"/>
      <c r="BO268" s="136"/>
      <c r="BP268" s="136"/>
      <c r="BQ268" s="136"/>
      <c r="BR268" s="136"/>
      <c r="BS268" s="136"/>
      <c r="BT268" s="136"/>
      <c r="BU268" s="136"/>
      <c r="BV268" s="136"/>
      <c r="BW268" s="136"/>
      <c r="BX268" s="136"/>
      <c r="BY268" s="136"/>
      <c r="BZ268" s="136"/>
      <c r="CA268" s="136"/>
      <c r="CB268" s="136"/>
      <c r="CC268" s="136"/>
      <c r="CD268" s="136"/>
      <c r="CE268" s="136"/>
      <c r="CF268" s="136"/>
      <c r="CG268" s="136"/>
      <c r="CH268" s="136"/>
      <c r="CI268" s="136"/>
      <c r="CJ268" s="136"/>
      <c r="CK268" s="136"/>
      <c r="CL268" s="136"/>
      <c r="CM268" s="136"/>
      <c r="CN268" s="136"/>
      <c r="CO268" s="136"/>
      <c r="CP268" s="136"/>
      <c r="CQ268" s="136"/>
      <c r="CR268" s="136"/>
      <c r="CS268" s="136"/>
      <c r="CT268" s="136"/>
      <c r="CU268" s="136"/>
      <c r="CV268" s="136"/>
      <c r="CW268" s="136"/>
      <c r="CX268" s="136"/>
      <c r="CY268" s="136"/>
      <c r="CZ268" s="136"/>
      <c r="DA268" s="136"/>
      <c r="DB268" s="136"/>
      <c r="DC268" s="136"/>
      <c r="DD268" s="136"/>
      <c r="DE268" s="136"/>
      <c r="DF268" s="136"/>
      <c r="DG268" s="136"/>
      <c r="DH268" s="136"/>
      <c r="DI268" s="136"/>
      <c r="DJ268" s="136"/>
      <c r="DK268" s="136"/>
      <c r="DL268" s="136"/>
      <c r="DM268" s="136"/>
      <c r="DN268" s="136"/>
      <c r="DO268" s="136"/>
      <c r="DP268" s="136"/>
      <c r="DQ268" s="136"/>
      <c r="DR268" s="136"/>
      <c r="DS268" s="136"/>
      <c r="DT268" s="136"/>
      <c r="DU268" s="136"/>
      <c r="DV268" s="136"/>
      <c r="DW268" s="136"/>
      <c r="DX268" s="136"/>
      <c r="DY268" s="136"/>
    </row>
    <row r="269" spans="4:129" s="96" customFormat="1" ht="15.75" customHeight="1">
      <c r="D269" s="97"/>
      <c r="E269" s="97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  <c r="BG269" s="136"/>
      <c r="BH269" s="136"/>
      <c r="BI269" s="136"/>
      <c r="BJ269" s="136"/>
      <c r="BK269" s="136"/>
      <c r="BL269" s="136"/>
      <c r="BM269" s="136"/>
      <c r="BN269" s="136"/>
      <c r="BO269" s="136"/>
      <c r="BP269" s="136"/>
      <c r="BQ269" s="136"/>
      <c r="BR269" s="136"/>
      <c r="BS269" s="136"/>
      <c r="BT269" s="136"/>
      <c r="BU269" s="136"/>
      <c r="BV269" s="136"/>
      <c r="BW269" s="136"/>
      <c r="BX269" s="136"/>
      <c r="BY269" s="136"/>
      <c r="BZ269" s="136"/>
      <c r="CA269" s="136"/>
      <c r="CB269" s="136"/>
      <c r="CC269" s="136"/>
      <c r="CD269" s="136"/>
      <c r="CE269" s="136"/>
      <c r="CF269" s="136"/>
      <c r="CG269" s="136"/>
      <c r="CH269" s="136"/>
      <c r="CI269" s="136"/>
      <c r="CJ269" s="136"/>
      <c r="CK269" s="136"/>
      <c r="CL269" s="136"/>
      <c r="CM269" s="136"/>
      <c r="CN269" s="136"/>
      <c r="CO269" s="136"/>
      <c r="CP269" s="136"/>
      <c r="CQ269" s="136"/>
      <c r="CR269" s="136"/>
      <c r="CS269" s="136"/>
      <c r="CT269" s="136"/>
      <c r="CU269" s="136"/>
      <c r="CV269" s="136"/>
      <c r="CW269" s="136"/>
      <c r="CX269" s="136"/>
      <c r="CY269" s="136"/>
      <c r="CZ269" s="136"/>
      <c r="DA269" s="136"/>
      <c r="DB269" s="136"/>
      <c r="DC269" s="136"/>
      <c r="DD269" s="136"/>
      <c r="DE269" s="136"/>
      <c r="DF269" s="136"/>
      <c r="DG269" s="136"/>
      <c r="DH269" s="136"/>
      <c r="DI269" s="136"/>
      <c r="DJ269" s="136"/>
      <c r="DK269" s="136"/>
      <c r="DL269" s="136"/>
      <c r="DM269" s="136"/>
      <c r="DN269" s="136"/>
      <c r="DO269" s="136"/>
      <c r="DP269" s="136"/>
      <c r="DQ269" s="136"/>
      <c r="DR269" s="136"/>
      <c r="DS269" s="136"/>
      <c r="DT269" s="136"/>
      <c r="DU269" s="136"/>
      <c r="DV269" s="136"/>
      <c r="DW269" s="136"/>
      <c r="DX269" s="136"/>
      <c r="DY269" s="136"/>
    </row>
    <row r="270" spans="4:129" s="96" customFormat="1" ht="15.75" customHeight="1">
      <c r="D270" s="97"/>
      <c r="E270" s="97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  <c r="AX270" s="136"/>
      <c r="AY270" s="136"/>
      <c r="AZ270" s="136"/>
      <c r="BA270" s="136"/>
      <c r="BB270" s="136"/>
      <c r="BC270" s="136"/>
      <c r="BD270" s="136"/>
      <c r="BE270" s="136"/>
      <c r="BF270" s="136"/>
      <c r="BG270" s="136"/>
      <c r="BH270" s="136"/>
      <c r="BI270" s="136"/>
      <c r="BJ270" s="136"/>
      <c r="BK270" s="136"/>
      <c r="BL270" s="136"/>
      <c r="BM270" s="136"/>
      <c r="BN270" s="136"/>
      <c r="BO270" s="136"/>
      <c r="BP270" s="136"/>
      <c r="BQ270" s="136"/>
      <c r="BR270" s="136"/>
      <c r="BS270" s="136"/>
      <c r="BT270" s="136"/>
      <c r="BU270" s="136"/>
      <c r="BV270" s="136"/>
      <c r="BW270" s="136"/>
      <c r="BX270" s="136"/>
      <c r="BY270" s="136"/>
      <c r="BZ270" s="136"/>
      <c r="CA270" s="136"/>
      <c r="CB270" s="136"/>
      <c r="CC270" s="136"/>
      <c r="CD270" s="136"/>
      <c r="CE270" s="136"/>
      <c r="CF270" s="136"/>
      <c r="CG270" s="136"/>
      <c r="CH270" s="136"/>
      <c r="CI270" s="136"/>
      <c r="CJ270" s="136"/>
      <c r="CK270" s="136"/>
      <c r="CL270" s="136"/>
      <c r="CM270" s="136"/>
      <c r="CN270" s="136"/>
      <c r="CO270" s="136"/>
      <c r="CP270" s="136"/>
      <c r="CQ270" s="136"/>
      <c r="CR270" s="136"/>
      <c r="CS270" s="136"/>
      <c r="CT270" s="136"/>
      <c r="CU270" s="136"/>
      <c r="CV270" s="136"/>
      <c r="CW270" s="136"/>
      <c r="CX270" s="136"/>
      <c r="CY270" s="136"/>
      <c r="CZ270" s="136"/>
      <c r="DA270" s="136"/>
      <c r="DB270" s="136"/>
      <c r="DC270" s="136"/>
      <c r="DD270" s="136"/>
      <c r="DE270" s="136"/>
      <c r="DF270" s="136"/>
      <c r="DG270" s="136"/>
      <c r="DH270" s="136"/>
      <c r="DI270" s="136"/>
      <c r="DJ270" s="136"/>
      <c r="DK270" s="136"/>
      <c r="DL270" s="136"/>
      <c r="DM270" s="136"/>
      <c r="DN270" s="136"/>
      <c r="DO270" s="136"/>
      <c r="DP270" s="136"/>
      <c r="DQ270" s="136"/>
      <c r="DR270" s="136"/>
      <c r="DS270" s="136"/>
      <c r="DT270" s="136"/>
      <c r="DU270" s="136"/>
      <c r="DV270" s="136"/>
      <c r="DW270" s="136"/>
      <c r="DX270" s="136"/>
      <c r="DY270" s="136"/>
    </row>
    <row r="271" spans="4:129" s="96" customFormat="1" ht="15.75" customHeight="1">
      <c r="D271" s="97"/>
      <c r="E271" s="97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6"/>
      <c r="BB271" s="136"/>
      <c r="BC271" s="136"/>
      <c r="BD271" s="136"/>
      <c r="BE271" s="136"/>
      <c r="BF271" s="136"/>
      <c r="BG271" s="136"/>
      <c r="BH271" s="136"/>
      <c r="BI271" s="136"/>
      <c r="BJ271" s="136"/>
      <c r="BK271" s="136"/>
      <c r="BL271" s="136"/>
      <c r="BM271" s="136"/>
      <c r="BN271" s="136"/>
      <c r="BO271" s="136"/>
      <c r="BP271" s="136"/>
      <c r="BQ271" s="136"/>
      <c r="BR271" s="136"/>
      <c r="BS271" s="136"/>
      <c r="BT271" s="136"/>
      <c r="BU271" s="136"/>
      <c r="BV271" s="136"/>
      <c r="BW271" s="136"/>
      <c r="BX271" s="136"/>
      <c r="BY271" s="136"/>
      <c r="BZ271" s="136"/>
      <c r="CA271" s="136"/>
      <c r="CB271" s="136"/>
      <c r="CC271" s="136"/>
      <c r="CD271" s="136"/>
      <c r="CE271" s="136"/>
      <c r="CF271" s="136"/>
      <c r="CG271" s="136"/>
      <c r="CH271" s="136"/>
      <c r="CI271" s="136"/>
      <c r="CJ271" s="136"/>
      <c r="CK271" s="136"/>
      <c r="CL271" s="136"/>
      <c r="CM271" s="136"/>
      <c r="CN271" s="136"/>
      <c r="CO271" s="136"/>
      <c r="CP271" s="136"/>
      <c r="CQ271" s="136"/>
      <c r="CR271" s="136"/>
      <c r="CS271" s="136"/>
      <c r="CT271" s="136"/>
      <c r="CU271" s="136"/>
      <c r="CV271" s="136"/>
      <c r="CW271" s="136"/>
      <c r="CX271" s="136"/>
      <c r="CY271" s="136"/>
      <c r="CZ271" s="136"/>
      <c r="DA271" s="136"/>
      <c r="DB271" s="136"/>
      <c r="DC271" s="136"/>
      <c r="DD271" s="136"/>
      <c r="DE271" s="136"/>
      <c r="DF271" s="136"/>
      <c r="DG271" s="136"/>
      <c r="DH271" s="136"/>
      <c r="DI271" s="136"/>
      <c r="DJ271" s="136"/>
      <c r="DK271" s="136"/>
      <c r="DL271" s="136"/>
      <c r="DM271" s="136"/>
      <c r="DN271" s="136"/>
      <c r="DO271" s="136"/>
      <c r="DP271" s="136"/>
      <c r="DQ271" s="136"/>
      <c r="DR271" s="136"/>
      <c r="DS271" s="136"/>
      <c r="DT271" s="136"/>
      <c r="DU271" s="136"/>
      <c r="DV271" s="136"/>
      <c r="DW271" s="136"/>
      <c r="DX271" s="136"/>
      <c r="DY271" s="136"/>
    </row>
    <row r="272" spans="4:129" s="96" customFormat="1" ht="15.75" customHeight="1">
      <c r="D272" s="97"/>
      <c r="E272" s="97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36"/>
      <c r="BB272" s="136"/>
      <c r="BC272" s="136"/>
      <c r="BD272" s="136"/>
      <c r="BE272" s="136"/>
      <c r="BF272" s="136"/>
      <c r="BG272" s="136"/>
      <c r="BH272" s="136"/>
      <c r="BI272" s="136"/>
      <c r="BJ272" s="136"/>
      <c r="BK272" s="136"/>
      <c r="BL272" s="136"/>
      <c r="BM272" s="136"/>
      <c r="BN272" s="136"/>
      <c r="BO272" s="136"/>
      <c r="BP272" s="136"/>
      <c r="BQ272" s="136"/>
      <c r="BR272" s="136"/>
      <c r="BS272" s="136"/>
      <c r="BT272" s="136"/>
      <c r="BU272" s="136"/>
      <c r="BV272" s="136"/>
      <c r="BW272" s="136"/>
      <c r="BX272" s="136"/>
      <c r="BY272" s="136"/>
      <c r="BZ272" s="136"/>
      <c r="CA272" s="136"/>
      <c r="CB272" s="136"/>
      <c r="CC272" s="136"/>
      <c r="CD272" s="136"/>
      <c r="CE272" s="136"/>
      <c r="CF272" s="136"/>
      <c r="CG272" s="136"/>
      <c r="CH272" s="136"/>
      <c r="CI272" s="136"/>
      <c r="CJ272" s="136"/>
      <c r="CK272" s="136"/>
      <c r="CL272" s="136"/>
      <c r="CM272" s="136"/>
      <c r="CN272" s="136"/>
      <c r="CO272" s="136"/>
      <c r="CP272" s="136"/>
      <c r="CQ272" s="136"/>
      <c r="CR272" s="136"/>
      <c r="CS272" s="136"/>
      <c r="CT272" s="136"/>
      <c r="CU272" s="136"/>
      <c r="CV272" s="136"/>
      <c r="CW272" s="136"/>
      <c r="CX272" s="136"/>
      <c r="CY272" s="136"/>
      <c r="CZ272" s="136"/>
      <c r="DA272" s="136"/>
      <c r="DB272" s="136"/>
      <c r="DC272" s="136"/>
      <c r="DD272" s="136"/>
      <c r="DE272" s="136"/>
      <c r="DF272" s="136"/>
      <c r="DG272" s="136"/>
      <c r="DH272" s="136"/>
      <c r="DI272" s="136"/>
      <c r="DJ272" s="136"/>
      <c r="DK272" s="136"/>
      <c r="DL272" s="136"/>
      <c r="DM272" s="136"/>
      <c r="DN272" s="136"/>
      <c r="DO272" s="136"/>
      <c r="DP272" s="136"/>
      <c r="DQ272" s="136"/>
      <c r="DR272" s="136"/>
      <c r="DS272" s="136"/>
      <c r="DT272" s="136"/>
      <c r="DU272" s="136"/>
      <c r="DV272" s="136"/>
      <c r="DW272" s="136"/>
      <c r="DX272" s="136"/>
      <c r="DY272" s="136"/>
    </row>
    <row r="273" spans="4:129" s="96" customFormat="1" ht="15.75" customHeight="1">
      <c r="D273" s="97"/>
      <c r="E273" s="97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136"/>
      <c r="BF273" s="136"/>
      <c r="BG273" s="136"/>
      <c r="BH273" s="136"/>
      <c r="BI273" s="136"/>
      <c r="BJ273" s="136"/>
      <c r="BK273" s="136"/>
      <c r="BL273" s="136"/>
      <c r="BM273" s="136"/>
      <c r="BN273" s="136"/>
      <c r="BO273" s="136"/>
      <c r="BP273" s="136"/>
      <c r="BQ273" s="136"/>
      <c r="BR273" s="136"/>
      <c r="BS273" s="136"/>
      <c r="BT273" s="136"/>
      <c r="BU273" s="136"/>
      <c r="BV273" s="136"/>
      <c r="BW273" s="136"/>
      <c r="BX273" s="136"/>
      <c r="BY273" s="136"/>
      <c r="BZ273" s="136"/>
      <c r="CA273" s="136"/>
      <c r="CB273" s="136"/>
      <c r="CC273" s="136"/>
      <c r="CD273" s="136"/>
      <c r="CE273" s="136"/>
      <c r="CF273" s="136"/>
      <c r="CG273" s="136"/>
      <c r="CH273" s="136"/>
      <c r="CI273" s="136"/>
      <c r="CJ273" s="136"/>
      <c r="CK273" s="136"/>
      <c r="CL273" s="136"/>
      <c r="CM273" s="136"/>
      <c r="CN273" s="136"/>
      <c r="CO273" s="136"/>
      <c r="CP273" s="136"/>
      <c r="CQ273" s="136"/>
      <c r="CR273" s="136"/>
      <c r="CS273" s="136"/>
      <c r="CT273" s="136"/>
      <c r="CU273" s="136"/>
      <c r="CV273" s="136"/>
      <c r="CW273" s="136"/>
      <c r="CX273" s="136"/>
      <c r="CY273" s="136"/>
      <c r="CZ273" s="136"/>
      <c r="DA273" s="136"/>
      <c r="DB273" s="136"/>
      <c r="DC273" s="136"/>
      <c r="DD273" s="136"/>
      <c r="DE273" s="136"/>
      <c r="DF273" s="136"/>
      <c r="DG273" s="136"/>
      <c r="DH273" s="136"/>
      <c r="DI273" s="136"/>
      <c r="DJ273" s="136"/>
      <c r="DK273" s="136"/>
      <c r="DL273" s="136"/>
      <c r="DM273" s="136"/>
      <c r="DN273" s="136"/>
      <c r="DO273" s="136"/>
      <c r="DP273" s="136"/>
      <c r="DQ273" s="136"/>
      <c r="DR273" s="136"/>
      <c r="DS273" s="136"/>
      <c r="DT273" s="136"/>
      <c r="DU273" s="136"/>
      <c r="DV273" s="136"/>
      <c r="DW273" s="136"/>
      <c r="DX273" s="136"/>
      <c r="DY273" s="136"/>
    </row>
    <row r="274" spans="4:129" s="96" customFormat="1" ht="15.75" customHeight="1">
      <c r="D274" s="97"/>
      <c r="E274" s="97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  <c r="AY274" s="136"/>
      <c r="AZ274" s="136"/>
      <c r="BA274" s="136"/>
      <c r="BB274" s="136"/>
      <c r="BC274" s="136"/>
      <c r="BD274" s="136"/>
      <c r="BE274" s="136"/>
      <c r="BF274" s="136"/>
      <c r="BG274" s="136"/>
      <c r="BH274" s="136"/>
      <c r="BI274" s="136"/>
      <c r="BJ274" s="136"/>
      <c r="BK274" s="136"/>
      <c r="BL274" s="136"/>
      <c r="BM274" s="136"/>
      <c r="BN274" s="136"/>
      <c r="BO274" s="136"/>
      <c r="BP274" s="136"/>
      <c r="BQ274" s="136"/>
      <c r="BR274" s="136"/>
      <c r="BS274" s="136"/>
      <c r="BT274" s="136"/>
      <c r="BU274" s="136"/>
      <c r="BV274" s="136"/>
      <c r="BW274" s="136"/>
      <c r="BX274" s="136"/>
      <c r="BY274" s="136"/>
      <c r="BZ274" s="136"/>
      <c r="CA274" s="136"/>
      <c r="CB274" s="136"/>
      <c r="CC274" s="136"/>
      <c r="CD274" s="136"/>
      <c r="CE274" s="136"/>
      <c r="CF274" s="136"/>
      <c r="CG274" s="136"/>
      <c r="CH274" s="136"/>
      <c r="CI274" s="136"/>
      <c r="CJ274" s="136"/>
      <c r="CK274" s="136"/>
      <c r="CL274" s="136"/>
      <c r="CM274" s="136"/>
      <c r="CN274" s="136"/>
      <c r="CO274" s="136"/>
      <c r="CP274" s="136"/>
      <c r="CQ274" s="136"/>
      <c r="CR274" s="136"/>
      <c r="CS274" s="136"/>
      <c r="CT274" s="136"/>
      <c r="CU274" s="136"/>
      <c r="CV274" s="136"/>
      <c r="CW274" s="136"/>
      <c r="CX274" s="136"/>
      <c r="CY274" s="136"/>
      <c r="CZ274" s="136"/>
      <c r="DA274" s="136"/>
      <c r="DB274" s="136"/>
      <c r="DC274" s="136"/>
      <c r="DD274" s="136"/>
      <c r="DE274" s="136"/>
      <c r="DF274" s="136"/>
      <c r="DG274" s="136"/>
      <c r="DH274" s="136"/>
      <c r="DI274" s="136"/>
      <c r="DJ274" s="136"/>
      <c r="DK274" s="136"/>
      <c r="DL274" s="136"/>
      <c r="DM274" s="136"/>
      <c r="DN274" s="136"/>
      <c r="DO274" s="136"/>
      <c r="DP274" s="136"/>
      <c r="DQ274" s="136"/>
      <c r="DR274" s="136"/>
      <c r="DS274" s="136"/>
      <c r="DT274" s="136"/>
      <c r="DU274" s="136"/>
      <c r="DV274" s="136"/>
      <c r="DW274" s="136"/>
      <c r="DX274" s="136"/>
      <c r="DY274" s="136"/>
    </row>
    <row r="275" spans="4:129" s="96" customFormat="1" ht="15.75" customHeight="1">
      <c r="D275" s="97"/>
      <c r="E275" s="97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  <c r="AY275" s="136"/>
      <c r="AZ275" s="136"/>
      <c r="BA275" s="136"/>
      <c r="BB275" s="136"/>
      <c r="BC275" s="136"/>
      <c r="BD275" s="136"/>
      <c r="BE275" s="136"/>
      <c r="BF275" s="136"/>
      <c r="BG275" s="136"/>
      <c r="BH275" s="136"/>
      <c r="BI275" s="136"/>
      <c r="BJ275" s="136"/>
      <c r="BK275" s="136"/>
      <c r="BL275" s="136"/>
      <c r="BM275" s="136"/>
      <c r="BN275" s="136"/>
      <c r="BO275" s="136"/>
      <c r="BP275" s="136"/>
      <c r="BQ275" s="136"/>
      <c r="BR275" s="136"/>
      <c r="BS275" s="136"/>
      <c r="BT275" s="136"/>
      <c r="BU275" s="136"/>
      <c r="BV275" s="136"/>
      <c r="BW275" s="136"/>
      <c r="BX275" s="136"/>
      <c r="BY275" s="136"/>
      <c r="BZ275" s="136"/>
      <c r="CA275" s="136"/>
      <c r="CB275" s="136"/>
      <c r="CC275" s="136"/>
      <c r="CD275" s="136"/>
      <c r="CE275" s="136"/>
      <c r="CF275" s="136"/>
      <c r="CG275" s="136"/>
      <c r="CH275" s="136"/>
      <c r="CI275" s="136"/>
      <c r="CJ275" s="136"/>
      <c r="CK275" s="136"/>
      <c r="CL275" s="136"/>
      <c r="CM275" s="136"/>
      <c r="CN275" s="136"/>
      <c r="CO275" s="136"/>
      <c r="CP275" s="136"/>
      <c r="CQ275" s="136"/>
      <c r="CR275" s="136"/>
      <c r="CS275" s="136"/>
      <c r="CT275" s="136"/>
      <c r="CU275" s="136"/>
      <c r="CV275" s="136"/>
      <c r="CW275" s="136"/>
      <c r="CX275" s="136"/>
      <c r="CY275" s="136"/>
      <c r="CZ275" s="136"/>
      <c r="DA275" s="136"/>
      <c r="DB275" s="136"/>
      <c r="DC275" s="136"/>
      <c r="DD275" s="136"/>
      <c r="DE275" s="136"/>
      <c r="DF275" s="136"/>
      <c r="DG275" s="136"/>
      <c r="DH275" s="136"/>
      <c r="DI275" s="136"/>
      <c r="DJ275" s="136"/>
      <c r="DK275" s="136"/>
      <c r="DL275" s="136"/>
      <c r="DM275" s="136"/>
      <c r="DN275" s="136"/>
      <c r="DO275" s="136"/>
      <c r="DP275" s="136"/>
      <c r="DQ275" s="136"/>
      <c r="DR275" s="136"/>
      <c r="DS275" s="136"/>
      <c r="DT275" s="136"/>
      <c r="DU275" s="136"/>
      <c r="DV275" s="136"/>
      <c r="DW275" s="136"/>
      <c r="DX275" s="136"/>
      <c r="DY275" s="136"/>
    </row>
    <row r="276" spans="4:129" s="96" customFormat="1" ht="15.75" customHeight="1">
      <c r="D276" s="97"/>
      <c r="E276" s="97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  <c r="AZ276" s="136"/>
      <c r="BA276" s="136"/>
      <c r="BB276" s="136"/>
      <c r="BC276" s="136"/>
      <c r="BD276" s="136"/>
      <c r="BE276" s="136"/>
      <c r="BF276" s="136"/>
      <c r="BG276" s="136"/>
      <c r="BH276" s="136"/>
      <c r="BI276" s="136"/>
      <c r="BJ276" s="136"/>
      <c r="BK276" s="136"/>
      <c r="BL276" s="136"/>
      <c r="BM276" s="136"/>
      <c r="BN276" s="136"/>
      <c r="BO276" s="136"/>
      <c r="BP276" s="136"/>
      <c r="BQ276" s="136"/>
      <c r="BR276" s="136"/>
      <c r="BS276" s="136"/>
      <c r="BT276" s="136"/>
      <c r="BU276" s="136"/>
      <c r="BV276" s="136"/>
      <c r="BW276" s="136"/>
      <c r="BX276" s="136"/>
      <c r="BY276" s="136"/>
      <c r="BZ276" s="136"/>
      <c r="CA276" s="136"/>
      <c r="CB276" s="136"/>
      <c r="CC276" s="136"/>
      <c r="CD276" s="136"/>
      <c r="CE276" s="136"/>
      <c r="CF276" s="136"/>
      <c r="CG276" s="136"/>
      <c r="CH276" s="136"/>
      <c r="CI276" s="136"/>
      <c r="CJ276" s="136"/>
      <c r="CK276" s="136"/>
      <c r="CL276" s="136"/>
      <c r="CM276" s="136"/>
      <c r="CN276" s="136"/>
      <c r="CO276" s="136"/>
      <c r="CP276" s="136"/>
      <c r="CQ276" s="136"/>
      <c r="CR276" s="136"/>
      <c r="CS276" s="136"/>
      <c r="CT276" s="136"/>
      <c r="CU276" s="136"/>
      <c r="CV276" s="136"/>
      <c r="CW276" s="136"/>
      <c r="CX276" s="136"/>
      <c r="CY276" s="136"/>
      <c r="CZ276" s="136"/>
      <c r="DA276" s="136"/>
      <c r="DB276" s="136"/>
      <c r="DC276" s="136"/>
      <c r="DD276" s="136"/>
      <c r="DE276" s="136"/>
      <c r="DF276" s="136"/>
      <c r="DG276" s="136"/>
      <c r="DH276" s="136"/>
      <c r="DI276" s="136"/>
      <c r="DJ276" s="136"/>
      <c r="DK276" s="136"/>
      <c r="DL276" s="136"/>
      <c r="DM276" s="136"/>
      <c r="DN276" s="136"/>
      <c r="DO276" s="136"/>
      <c r="DP276" s="136"/>
      <c r="DQ276" s="136"/>
      <c r="DR276" s="136"/>
      <c r="DS276" s="136"/>
      <c r="DT276" s="136"/>
      <c r="DU276" s="136"/>
      <c r="DV276" s="136"/>
      <c r="DW276" s="136"/>
      <c r="DX276" s="136"/>
      <c r="DY276" s="136"/>
    </row>
    <row r="277" spans="4:129" s="96" customFormat="1" ht="15.75" customHeight="1">
      <c r="D277" s="97"/>
      <c r="E277" s="97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  <c r="AY277" s="136"/>
      <c r="AZ277" s="136"/>
      <c r="BA277" s="136"/>
      <c r="BB277" s="136"/>
      <c r="BC277" s="136"/>
      <c r="BD277" s="136"/>
      <c r="BE277" s="136"/>
      <c r="BF277" s="136"/>
      <c r="BG277" s="136"/>
      <c r="BH277" s="136"/>
      <c r="BI277" s="136"/>
      <c r="BJ277" s="136"/>
      <c r="BK277" s="136"/>
      <c r="BL277" s="136"/>
      <c r="BM277" s="136"/>
      <c r="BN277" s="136"/>
      <c r="BO277" s="136"/>
      <c r="BP277" s="136"/>
      <c r="BQ277" s="136"/>
      <c r="BR277" s="136"/>
      <c r="BS277" s="136"/>
      <c r="BT277" s="136"/>
      <c r="BU277" s="136"/>
      <c r="BV277" s="136"/>
      <c r="BW277" s="136"/>
      <c r="BX277" s="136"/>
      <c r="BY277" s="136"/>
      <c r="BZ277" s="136"/>
      <c r="CA277" s="136"/>
      <c r="CB277" s="136"/>
      <c r="CC277" s="136"/>
      <c r="CD277" s="136"/>
      <c r="CE277" s="136"/>
      <c r="CF277" s="136"/>
      <c r="CG277" s="136"/>
      <c r="CH277" s="136"/>
      <c r="CI277" s="136"/>
      <c r="CJ277" s="136"/>
      <c r="CK277" s="136"/>
      <c r="CL277" s="136"/>
      <c r="CM277" s="136"/>
      <c r="CN277" s="136"/>
      <c r="CO277" s="136"/>
      <c r="CP277" s="136"/>
      <c r="CQ277" s="136"/>
      <c r="CR277" s="136"/>
      <c r="CS277" s="136"/>
      <c r="CT277" s="136"/>
      <c r="CU277" s="136"/>
      <c r="CV277" s="136"/>
      <c r="CW277" s="136"/>
      <c r="CX277" s="136"/>
      <c r="CY277" s="136"/>
      <c r="CZ277" s="136"/>
      <c r="DA277" s="136"/>
      <c r="DB277" s="136"/>
      <c r="DC277" s="136"/>
      <c r="DD277" s="136"/>
      <c r="DE277" s="136"/>
      <c r="DF277" s="136"/>
      <c r="DG277" s="136"/>
      <c r="DH277" s="136"/>
      <c r="DI277" s="136"/>
      <c r="DJ277" s="136"/>
      <c r="DK277" s="136"/>
      <c r="DL277" s="136"/>
      <c r="DM277" s="136"/>
      <c r="DN277" s="136"/>
      <c r="DO277" s="136"/>
      <c r="DP277" s="136"/>
      <c r="DQ277" s="136"/>
      <c r="DR277" s="136"/>
      <c r="DS277" s="136"/>
      <c r="DT277" s="136"/>
      <c r="DU277" s="136"/>
      <c r="DV277" s="136"/>
      <c r="DW277" s="136"/>
      <c r="DX277" s="136"/>
      <c r="DY277" s="136"/>
    </row>
    <row r="278" spans="4:129" s="96" customFormat="1" ht="15.75" customHeight="1">
      <c r="D278" s="97"/>
      <c r="E278" s="97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  <c r="AR278" s="136"/>
      <c r="AS278" s="136"/>
      <c r="AT278" s="136"/>
      <c r="AU278" s="136"/>
      <c r="AV278" s="136"/>
      <c r="AW278" s="136"/>
      <c r="AX278" s="136"/>
      <c r="AY278" s="136"/>
      <c r="AZ278" s="136"/>
      <c r="BA278" s="136"/>
      <c r="BB278" s="136"/>
      <c r="BC278" s="136"/>
      <c r="BD278" s="136"/>
      <c r="BE278" s="136"/>
      <c r="BF278" s="136"/>
      <c r="BG278" s="136"/>
      <c r="BH278" s="136"/>
      <c r="BI278" s="136"/>
      <c r="BJ278" s="136"/>
      <c r="BK278" s="136"/>
      <c r="BL278" s="136"/>
      <c r="BM278" s="136"/>
      <c r="BN278" s="136"/>
      <c r="BO278" s="136"/>
      <c r="BP278" s="136"/>
      <c r="BQ278" s="136"/>
      <c r="BR278" s="136"/>
      <c r="BS278" s="136"/>
      <c r="BT278" s="136"/>
      <c r="BU278" s="136"/>
      <c r="BV278" s="136"/>
      <c r="BW278" s="136"/>
      <c r="BX278" s="136"/>
      <c r="BY278" s="136"/>
      <c r="BZ278" s="136"/>
      <c r="CA278" s="136"/>
      <c r="CB278" s="136"/>
      <c r="CC278" s="136"/>
      <c r="CD278" s="136"/>
      <c r="CE278" s="136"/>
      <c r="CF278" s="136"/>
      <c r="CG278" s="136"/>
      <c r="CH278" s="136"/>
      <c r="CI278" s="136"/>
      <c r="CJ278" s="136"/>
      <c r="CK278" s="136"/>
      <c r="CL278" s="136"/>
      <c r="CM278" s="136"/>
      <c r="CN278" s="136"/>
      <c r="CO278" s="136"/>
      <c r="CP278" s="136"/>
      <c r="CQ278" s="136"/>
      <c r="CR278" s="136"/>
      <c r="CS278" s="136"/>
      <c r="CT278" s="136"/>
      <c r="CU278" s="136"/>
      <c r="CV278" s="136"/>
      <c r="CW278" s="136"/>
      <c r="CX278" s="136"/>
      <c r="CY278" s="136"/>
      <c r="CZ278" s="136"/>
      <c r="DA278" s="136"/>
      <c r="DB278" s="136"/>
      <c r="DC278" s="136"/>
      <c r="DD278" s="136"/>
      <c r="DE278" s="136"/>
      <c r="DF278" s="136"/>
      <c r="DG278" s="136"/>
      <c r="DH278" s="136"/>
      <c r="DI278" s="136"/>
      <c r="DJ278" s="136"/>
      <c r="DK278" s="136"/>
      <c r="DL278" s="136"/>
      <c r="DM278" s="136"/>
      <c r="DN278" s="136"/>
      <c r="DO278" s="136"/>
      <c r="DP278" s="136"/>
      <c r="DQ278" s="136"/>
      <c r="DR278" s="136"/>
      <c r="DS278" s="136"/>
      <c r="DT278" s="136"/>
      <c r="DU278" s="136"/>
      <c r="DV278" s="136"/>
      <c r="DW278" s="136"/>
      <c r="DX278" s="136"/>
      <c r="DY278" s="136"/>
    </row>
    <row r="279" spans="4:129" s="96" customFormat="1" ht="15.75" customHeight="1">
      <c r="D279" s="97"/>
      <c r="E279" s="97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  <c r="AX279" s="136"/>
      <c r="AY279" s="136"/>
      <c r="AZ279" s="136"/>
      <c r="BA279" s="136"/>
      <c r="BB279" s="136"/>
      <c r="BC279" s="136"/>
      <c r="BD279" s="136"/>
      <c r="BE279" s="136"/>
      <c r="BF279" s="136"/>
      <c r="BG279" s="136"/>
      <c r="BH279" s="136"/>
      <c r="BI279" s="136"/>
      <c r="BJ279" s="136"/>
      <c r="BK279" s="136"/>
      <c r="BL279" s="136"/>
      <c r="BM279" s="136"/>
      <c r="BN279" s="136"/>
      <c r="BO279" s="136"/>
      <c r="BP279" s="136"/>
      <c r="BQ279" s="136"/>
      <c r="BR279" s="136"/>
      <c r="BS279" s="136"/>
      <c r="BT279" s="136"/>
      <c r="BU279" s="136"/>
      <c r="BV279" s="136"/>
      <c r="BW279" s="136"/>
      <c r="BX279" s="136"/>
      <c r="BY279" s="136"/>
      <c r="BZ279" s="136"/>
      <c r="CA279" s="136"/>
      <c r="CB279" s="136"/>
      <c r="CC279" s="136"/>
      <c r="CD279" s="136"/>
      <c r="CE279" s="136"/>
      <c r="CF279" s="136"/>
      <c r="CG279" s="136"/>
      <c r="CH279" s="136"/>
      <c r="CI279" s="136"/>
      <c r="CJ279" s="136"/>
      <c r="CK279" s="136"/>
      <c r="CL279" s="136"/>
      <c r="CM279" s="136"/>
      <c r="CN279" s="136"/>
      <c r="CO279" s="136"/>
      <c r="CP279" s="136"/>
      <c r="CQ279" s="136"/>
      <c r="CR279" s="136"/>
      <c r="CS279" s="136"/>
      <c r="CT279" s="136"/>
      <c r="CU279" s="136"/>
      <c r="CV279" s="136"/>
      <c r="CW279" s="136"/>
      <c r="CX279" s="136"/>
      <c r="CY279" s="136"/>
      <c r="CZ279" s="136"/>
      <c r="DA279" s="136"/>
      <c r="DB279" s="136"/>
      <c r="DC279" s="136"/>
      <c r="DD279" s="136"/>
      <c r="DE279" s="136"/>
      <c r="DF279" s="136"/>
      <c r="DG279" s="136"/>
      <c r="DH279" s="136"/>
      <c r="DI279" s="136"/>
      <c r="DJ279" s="136"/>
      <c r="DK279" s="136"/>
      <c r="DL279" s="136"/>
      <c r="DM279" s="136"/>
      <c r="DN279" s="136"/>
      <c r="DO279" s="136"/>
      <c r="DP279" s="136"/>
      <c r="DQ279" s="136"/>
      <c r="DR279" s="136"/>
      <c r="DS279" s="136"/>
      <c r="DT279" s="136"/>
      <c r="DU279" s="136"/>
      <c r="DV279" s="136"/>
      <c r="DW279" s="136"/>
      <c r="DX279" s="136"/>
      <c r="DY279" s="136"/>
    </row>
    <row r="280" spans="4:129" s="96" customFormat="1" ht="15.75" customHeight="1">
      <c r="D280" s="97"/>
      <c r="E280" s="97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36"/>
      <c r="BM280" s="136"/>
      <c r="BN280" s="136"/>
      <c r="BO280" s="136"/>
      <c r="BP280" s="136"/>
      <c r="BQ280" s="136"/>
      <c r="BR280" s="136"/>
      <c r="BS280" s="136"/>
      <c r="BT280" s="136"/>
      <c r="BU280" s="136"/>
      <c r="BV280" s="136"/>
      <c r="BW280" s="136"/>
      <c r="BX280" s="136"/>
      <c r="BY280" s="136"/>
      <c r="BZ280" s="136"/>
      <c r="CA280" s="136"/>
      <c r="CB280" s="136"/>
      <c r="CC280" s="136"/>
      <c r="CD280" s="136"/>
      <c r="CE280" s="136"/>
      <c r="CF280" s="136"/>
      <c r="CG280" s="136"/>
      <c r="CH280" s="136"/>
      <c r="CI280" s="136"/>
      <c r="CJ280" s="136"/>
      <c r="CK280" s="136"/>
      <c r="CL280" s="136"/>
      <c r="CM280" s="136"/>
      <c r="CN280" s="136"/>
      <c r="CO280" s="136"/>
      <c r="CP280" s="136"/>
      <c r="CQ280" s="136"/>
      <c r="CR280" s="136"/>
      <c r="CS280" s="136"/>
      <c r="CT280" s="136"/>
      <c r="CU280" s="136"/>
      <c r="CV280" s="136"/>
      <c r="CW280" s="136"/>
      <c r="CX280" s="136"/>
      <c r="CY280" s="136"/>
      <c r="CZ280" s="136"/>
      <c r="DA280" s="136"/>
      <c r="DB280" s="136"/>
      <c r="DC280" s="136"/>
      <c r="DD280" s="136"/>
      <c r="DE280" s="136"/>
      <c r="DF280" s="136"/>
      <c r="DG280" s="136"/>
      <c r="DH280" s="136"/>
      <c r="DI280" s="136"/>
      <c r="DJ280" s="136"/>
      <c r="DK280" s="136"/>
      <c r="DL280" s="136"/>
      <c r="DM280" s="136"/>
      <c r="DN280" s="136"/>
      <c r="DO280" s="136"/>
      <c r="DP280" s="136"/>
      <c r="DQ280" s="136"/>
      <c r="DR280" s="136"/>
      <c r="DS280" s="136"/>
      <c r="DT280" s="136"/>
      <c r="DU280" s="136"/>
      <c r="DV280" s="136"/>
      <c r="DW280" s="136"/>
      <c r="DX280" s="136"/>
      <c r="DY280" s="136"/>
    </row>
    <row r="281" spans="4:129" s="96" customFormat="1" ht="15.75" customHeight="1">
      <c r="D281" s="97"/>
      <c r="E281" s="97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136"/>
      <c r="BB281" s="136"/>
      <c r="BC281" s="136"/>
      <c r="BD281" s="136"/>
      <c r="BE281" s="136"/>
      <c r="BF281" s="136"/>
      <c r="BG281" s="136"/>
      <c r="BH281" s="136"/>
      <c r="BI281" s="136"/>
      <c r="BJ281" s="136"/>
      <c r="BK281" s="136"/>
      <c r="BL281" s="136"/>
      <c r="BM281" s="136"/>
      <c r="BN281" s="136"/>
      <c r="BO281" s="136"/>
      <c r="BP281" s="136"/>
      <c r="BQ281" s="136"/>
      <c r="BR281" s="136"/>
      <c r="BS281" s="136"/>
      <c r="BT281" s="136"/>
      <c r="BU281" s="136"/>
      <c r="BV281" s="136"/>
      <c r="BW281" s="136"/>
      <c r="BX281" s="136"/>
      <c r="BY281" s="136"/>
      <c r="BZ281" s="136"/>
      <c r="CA281" s="136"/>
      <c r="CB281" s="136"/>
      <c r="CC281" s="136"/>
      <c r="CD281" s="136"/>
      <c r="CE281" s="136"/>
      <c r="CF281" s="136"/>
      <c r="CG281" s="136"/>
      <c r="CH281" s="136"/>
      <c r="CI281" s="136"/>
      <c r="CJ281" s="136"/>
      <c r="CK281" s="136"/>
      <c r="CL281" s="136"/>
      <c r="CM281" s="136"/>
      <c r="CN281" s="136"/>
      <c r="CO281" s="136"/>
      <c r="CP281" s="136"/>
      <c r="CQ281" s="136"/>
      <c r="CR281" s="136"/>
      <c r="CS281" s="136"/>
      <c r="CT281" s="136"/>
      <c r="CU281" s="136"/>
      <c r="CV281" s="136"/>
      <c r="CW281" s="136"/>
      <c r="CX281" s="136"/>
      <c r="CY281" s="136"/>
      <c r="CZ281" s="136"/>
      <c r="DA281" s="136"/>
      <c r="DB281" s="136"/>
      <c r="DC281" s="136"/>
      <c r="DD281" s="136"/>
      <c r="DE281" s="136"/>
      <c r="DF281" s="136"/>
      <c r="DG281" s="136"/>
      <c r="DH281" s="136"/>
      <c r="DI281" s="136"/>
      <c r="DJ281" s="136"/>
      <c r="DK281" s="136"/>
      <c r="DL281" s="136"/>
      <c r="DM281" s="136"/>
      <c r="DN281" s="136"/>
      <c r="DO281" s="136"/>
      <c r="DP281" s="136"/>
      <c r="DQ281" s="136"/>
      <c r="DR281" s="136"/>
      <c r="DS281" s="136"/>
      <c r="DT281" s="136"/>
      <c r="DU281" s="136"/>
      <c r="DV281" s="136"/>
      <c r="DW281" s="136"/>
      <c r="DX281" s="136"/>
      <c r="DY281" s="136"/>
    </row>
    <row r="282" spans="4:129" s="96" customFormat="1" ht="15.75" customHeight="1">
      <c r="D282" s="97"/>
      <c r="E282" s="97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  <c r="AR282" s="136"/>
      <c r="AS282" s="136"/>
      <c r="AT282" s="136"/>
      <c r="AU282" s="136"/>
      <c r="AV282" s="136"/>
      <c r="AW282" s="136"/>
      <c r="AX282" s="136"/>
      <c r="AY282" s="136"/>
      <c r="AZ282" s="136"/>
      <c r="BA282" s="136"/>
      <c r="BB282" s="136"/>
      <c r="BC282" s="136"/>
      <c r="BD282" s="136"/>
      <c r="BE282" s="136"/>
      <c r="BF282" s="136"/>
      <c r="BG282" s="136"/>
      <c r="BH282" s="136"/>
      <c r="BI282" s="136"/>
      <c r="BJ282" s="136"/>
      <c r="BK282" s="136"/>
      <c r="BL282" s="136"/>
      <c r="BM282" s="136"/>
      <c r="BN282" s="136"/>
      <c r="BO282" s="136"/>
      <c r="BP282" s="136"/>
      <c r="BQ282" s="136"/>
      <c r="BR282" s="136"/>
      <c r="BS282" s="136"/>
      <c r="BT282" s="136"/>
      <c r="BU282" s="136"/>
      <c r="BV282" s="136"/>
      <c r="BW282" s="136"/>
      <c r="BX282" s="136"/>
      <c r="BY282" s="136"/>
      <c r="BZ282" s="136"/>
      <c r="CA282" s="136"/>
      <c r="CB282" s="136"/>
      <c r="CC282" s="136"/>
      <c r="CD282" s="136"/>
      <c r="CE282" s="136"/>
      <c r="CF282" s="136"/>
      <c r="CG282" s="136"/>
      <c r="CH282" s="136"/>
      <c r="CI282" s="136"/>
      <c r="CJ282" s="136"/>
      <c r="CK282" s="136"/>
      <c r="CL282" s="136"/>
      <c r="CM282" s="136"/>
      <c r="CN282" s="136"/>
      <c r="CO282" s="136"/>
      <c r="CP282" s="136"/>
      <c r="CQ282" s="136"/>
      <c r="CR282" s="136"/>
      <c r="CS282" s="136"/>
      <c r="CT282" s="136"/>
      <c r="CU282" s="136"/>
      <c r="CV282" s="136"/>
      <c r="CW282" s="136"/>
      <c r="CX282" s="136"/>
      <c r="CY282" s="136"/>
      <c r="CZ282" s="136"/>
      <c r="DA282" s="136"/>
      <c r="DB282" s="136"/>
      <c r="DC282" s="136"/>
      <c r="DD282" s="136"/>
      <c r="DE282" s="136"/>
      <c r="DF282" s="136"/>
      <c r="DG282" s="136"/>
      <c r="DH282" s="136"/>
      <c r="DI282" s="136"/>
      <c r="DJ282" s="136"/>
      <c r="DK282" s="136"/>
      <c r="DL282" s="136"/>
      <c r="DM282" s="136"/>
      <c r="DN282" s="136"/>
      <c r="DO282" s="136"/>
      <c r="DP282" s="136"/>
      <c r="DQ282" s="136"/>
      <c r="DR282" s="136"/>
      <c r="DS282" s="136"/>
      <c r="DT282" s="136"/>
      <c r="DU282" s="136"/>
      <c r="DV282" s="136"/>
      <c r="DW282" s="136"/>
      <c r="DX282" s="136"/>
      <c r="DY282" s="136"/>
    </row>
    <row r="283" spans="4:129" s="96" customFormat="1" ht="15.75" customHeight="1">
      <c r="D283" s="97"/>
      <c r="E283" s="97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  <c r="AR283" s="136"/>
      <c r="AS283" s="136"/>
      <c r="AT283" s="136"/>
      <c r="AU283" s="136"/>
      <c r="AV283" s="136"/>
      <c r="AW283" s="136"/>
      <c r="AX283" s="136"/>
      <c r="AY283" s="136"/>
      <c r="AZ283" s="136"/>
      <c r="BA283" s="136"/>
      <c r="BB283" s="136"/>
      <c r="BC283" s="136"/>
      <c r="BD283" s="136"/>
      <c r="BE283" s="136"/>
      <c r="BF283" s="136"/>
      <c r="BG283" s="136"/>
      <c r="BH283" s="136"/>
      <c r="BI283" s="136"/>
      <c r="BJ283" s="136"/>
      <c r="BK283" s="136"/>
      <c r="BL283" s="136"/>
      <c r="BM283" s="136"/>
      <c r="BN283" s="136"/>
      <c r="BO283" s="136"/>
      <c r="BP283" s="136"/>
      <c r="BQ283" s="136"/>
      <c r="BR283" s="136"/>
      <c r="BS283" s="136"/>
      <c r="BT283" s="136"/>
      <c r="BU283" s="136"/>
      <c r="BV283" s="136"/>
      <c r="BW283" s="136"/>
      <c r="BX283" s="136"/>
      <c r="BY283" s="136"/>
      <c r="BZ283" s="136"/>
      <c r="CA283" s="136"/>
      <c r="CB283" s="136"/>
      <c r="CC283" s="136"/>
      <c r="CD283" s="136"/>
      <c r="CE283" s="136"/>
      <c r="CF283" s="136"/>
      <c r="CG283" s="136"/>
      <c r="CH283" s="136"/>
      <c r="CI283" s="136"/>
      <c r="CJ283" s="136"/>
      <c r="CK283" s="136"/>
      <c r="CL283" s="136"/>
      <c r="CM283" s="136"/>
      <c r="CN283" s="136"/>
      <c r="CO283" s="136"/>
      <c r="CP283" s="136"/>
      <c r="CQ283" s="136"/>
      <c r="CR283" s="136"/>
      <c r="CS283" s="136"/>
      <c r="CT283" s="136"/>
      <c r="CU283" s="136"/>
      <c r="CV283" s="136"/>
      <c r="CW283" s="136"/>
      <c r="CX283" s="136"/>
      <c r="CY283" s="136"/>
      <c r="CZ283" s="136"/>
      <c r="DA283" s="136"/>
      <c r="DB283" s="136"/>
      <c r="DC283" s="136"/>
      <c r="DD283" s="136"/>
      <c r="DE283" s="136"/>
      <c r="DF283" s="136"/>
      <c r="DG283" s="136"/>
      <c r="DH283" s="136"/>
      <c r="DI283" s="136"/>
      <c r="DJ283" s="136"/>
      <c r="DK283" s="136"/>
      <c r="DL283" s="136"/>
      <c r="DM283" s="136"/>
      <c r="DN283" s="136"/>
      <c r="DO283" s="136"/>
      <c r="DP283" s="136"/>
      <c r="DQ283" s="136"/>
      <c r="DR283" s="136"/>
      <c r="DS283" s="136"/>
      <c r="DT283" s="136"/>
      <c r="DU283" s="136"/>
      <c r="DV283" s="136"/>
      <c r="DW283" s="136"/>
      <c r="DX283" s="136"/>
      <c r="DY283" s="136"/>
    </row>
    <row r="284" spans="4:129" s="96" customFormat="1" ht="15.75" customHeight="1">
      <c r="D284" s="97"/>
      <c r="E284" s="97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  <c r="AR284" s="136"/>
      <c r="AS284" s="136"/>
      <c r="AT284" s="136"/>
      <c r="AU284" s="136"/>
      <c r="AV284" s="136"/>
      <c r="AW284" s="136"/>
      <c r="AX284" s="136"/>
      <c r="AY284" s="136"/>
      <c r="AZ284" s="136"/>
      <c r="BA284" s="136"/>
      <c r="BB284" s="136"/>
      <c r="BC284" s="136"/>
      <c r="BD284" s="136"/>
      <c r="BE284" s="136"/>
      <c r="BF284" s="136"/>
      <c r="BG284" s="136"/>
      <c r="BH284" s="136"/>
      <c r="BI284" s="136"/>
      <c r="BJ284" s="136"/>
      <c r="BK284" s="136"/>
      <c r="BL284" s="136"/>
      <c r="BM284" s="136"/>
      <c r="BN284" s="136"/>
      <c r="BO284" s="136"/>
      <c r="BP284" s="136"/>
      <c r="BQ284" s="136"/>
      <c r="BR284" s="136"/>
      <c r="BS284" s="136"/>
      <c r="BT284" s="136"/>
      <c r="BU284" s="136"/>
      <c r="BV284" s="136"/>
      <c r="BW284" s="136"/>
      <c r="BX284" s="136"/>
      <c r="BY284" s="136"/>
      <c r="BZ284" s="136"/>
      <c r="CA284" s="136"/>
      <c r="CB284" s="136"/>
      <c r="CC284" s="136"/>
      <c r="CD284" s="136"/>
      <c r="CE284" s="136"/>
      <c r="CF284" s="136"/>
      <c r="CG284" s="136"/>
      <c r="CH284" s="136"/>
      <c r="CI284" s="136"/>
      <c r="CJ284" s="136"/>
      <c r="CK284" s="136"/>
      <c r="CL284" s="136"/>
      <c r="CM284" s="136"/>
      <c r="CN284" s="136"/>
      <c r="CO284" s="136"/>
      <c r="CP284" s="136"/>
      <c r="CQ284" s="136"/>
      <c r="CR284" s="136"/>
      <c r="CS284" s="136"/>
      <c r="CT284" s="136"/>
      <c r="CU284" s="136"/>
      <c r="CV284" s="136"/>
      <c r="CW284" s="136"/>
      <c r="CX284" s="136"/>
      <c r="CY284" s="136"/>
      <c r="CZ284" s="136"/>
      <c r="DA284" s="136"/>
      <c r="DB284" s="136"/>
      <c r="DC284" s="136"/>
      <c r="DD284" s="136"/>
      <c r="DE284" s="136"/>
      <c r="DF284" s="136"/>
      <c r="DG284" s="136"/>
      <c r="DH284" s="136"/>
      <c r="DI284" s="136"/>
      <c r="DJ284" s="136"/>
      <c r="DK284" s="136"/>
      <c r="DL284" s="136"/>
      <c r="DM284" s="136"/>
      <c r="DN284" s="136"/>
      <c r="DO284" s="136"/>
      <c r="DP284" s="136"/>
      <c r="DQ284" s="136"/>
      <c r="DR284" s="136"/>
      <c r="DS284" s="136"/>
      <c r="DT284" s="136"/>
      <c r="DU284" s="136"/>
      <c r="DV284" s="136"/>
      <c r="DW284" s="136"/>
      <c r="DX284" s="136"/>
      <c r="DY284" s="136"/>
    </row>
    <row r="285" spans="4:129" s="96" customFormat="1" ht="15.75" customHeight="1">
      <c r="D285" s="97"/>
      <c r="E285" s="97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6"/>
      <c r="BM285" s="136"/>
      <c r="BN285" s="136"/>
      <c r="BO285" s="136"/>
      <c r="BP285" s="136"/>
      <c r="BQ285" s="136"/>
      <c r="BR285" s="136"/>
      <c r="BS285" s="136"/>
      <c r="BT285" s="136"/>
      <c r="BU285" s="136"/>
      <c r="BV285" s="136"/>
      <c r="BW285" s="136"/>
      <c r="BX285" s="136"/>
      <c r="BY285" s="136"/>
      <c r="BZ285" s="136"/>
      <c r="CA285" s="136"/>
      <c r="CB285" s="136"/>
      <c r="CC285" s="136"/>
      <c r="CD285" s="136"/>
      <c r="CE285" s="136"/>
      <c r="CF285" s="136"/>
      <c r="CG285" s="136"/>
      <c r="CH285" s="136"/>
      <c r="CI285" s="136"/>
      <c r="CJ285" s="136"/>
      <c r="CK285" s="136"/>
      <c r="CL285" s="136"/>
      <c r="CM285" s="136"/>
      <c r="CN285" s="136"/>
      <c r="CO285" s="136"/>
      <c r="CP285" s="136"/>
      <c r="CQ285" s="136"/>
      <c r="CR285" s="136"/>
      <c r="CS285" s="136"/>
      <c r="CT285" s="136"/>
      <c r="CU285" s="136"/>
      <c r="CV285" s="136"/>
      <c r="CW285" s="136"/>
      <c r="CX285" s="136"/>
      <c r="CY285" s="136"/>
      <c r="CZ285" s="136"/>
      <c r="DA285" s="136"/>
      <c r="DB285" s="136"/>
      <c r="DC285" s="136"/>
      <c r="DD285" s="136"/>
      <c r="DE285" s="136"/>
      <c r="DF285" s="136"/>
      <c r="DG285" s="136"/>
      <c r="DH285" s="136"/>
      <c r="DI285" s="136"/>
      <c r="DJ285" s="136"/>
      <c r="DK285" s="136"/>
      <c r="DL285" s="136"/>
      <c r="DM285" s="136"/>
      <c r="DN285" s="136"/>
      <c r="DO285" s="136"/>
      <c r="DP285" s="136"/>
      <c r="DQ285" s="136"/>
      <c r="DR285" s="136"/>
      <c r="DS285" s="136"/>
      <c r="DT285" s="136"/>
      <c r="DU285" s="136"/>
      <c r="DV285" s="136"/>
      <c r="DW285" s="136"/>
      <c r="DX285" s="136"/>
      <c r="DY285" s="136"/>
    </row>
    <row r="286" spans="4:129" s="96" customFormat="1" ht="15.75" customHeight="1">
      <c r="D286" s="97"/>
      <c r="E286" s="97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  <c r="BI286" s="136"/>
      <c r="BJ286" s="136"/>
      <c r="BK286" s="136"/>
      <c r="BL286" s="136"/>
      <c r="BM286" s="136"/>
      <c r="BN286" s="136"/>
      <c r="BO286" s="136"/>
      <c r="BP286" s="136"/>
      <c r="BQ286" s="136"/>
      <c r="BR286" s="136"/>
      <c r="BS286" s="136"/>
      <c r="BT286" s="136"/>
      <c r="BU286" s="136"/>
      <c r="BV286" s="136"/>
      <c r="BW286" s="136"/>
      <c r="BX286" s="136"/>
      <c r="BY286" s="136"/>
      <c r="BZ286" s="136"/>
      <c r="CA286" s="136"/>
      <c r="CB286" s="136"/>
      <c r="CC286" s="136"/>
      <c r="CD286" s="136"/>
      <c r="CE286" s="136"/>
      <c r="CF286" s="136"/>
      <c r="CG286" s="136"/>
      <c r="CH286" s="136"/>
      <c r="CI286" s="136"/>
      <c r="CJ286" s="136"/>
      <c r="CK286" s="136"/>
      <c r="CL286" s="136"/>
      <c r="CM286" s="136"/>
      <c r="CN286" s="136"/>
      <c r="CO286" s="136"/>
      <c r="CP286" s="136"/>
      <c r="CQ286" s="136"/>
      <c r="CR286" s="136"/>
      <c r="CS286" s="136"/>
      <c r="CT286" s="136"/>
      <c r="CU286" s="136"/>
      <c r="CV286" s="136"/>
      <c r="CW286" s="136"/>
      <c r="CX286" s="136"/>
      <c r="CY286" s="136"/>
      <c r="CZ286" s="136"/>
      <c r="DA286" s="136"/>
      <c r="DB286" s="136"/>
      <c r="DC286" s="136"/>
      <c r="DD286" s="136"/>
      <c r="DE286" s="136"/>
      <c r="DF286" s="136"/>
      <c r="DG286" s="136"/>
      <c r="DH286" s="136"/>
      <c r="DI286" s="136"/>
      <c r="DJ286" s="136"/>
      <c r="DK286" s="136"/>
      <c r="DL286" s="136"/>
      <c r="DM286" s="136"/>
      <c r="DN286" s="136"/>
      <c r="DO286" s="136"/>
      <c r="DP286" s="136"/>
      <c r="DQ286" s="136"/>
      <c r="DR286" s="136"/>
      <c r="DS286" s="136"/>
      <c r="DT286" s="136"/>
      <c r="DU286" s="136"/>
      <c r="DV286" s="136"/>
      <c r="DW286" s="136"/>
      <c r="DX286" s="136"/>
      <c r="DY286" s="136"/>
    </row>
    <row r="287" spans="4:129" s="96" customFormat="1" ht="15.75" customHeight="1">
      <c r="D287" s="97"/>
      <c r="E287" s="97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  <c r="BJ287" s="136"/>
      <c r="BK287" s="136"/>
      <c r="BL287" s="136"/>
      <c r="BM287" s="136"/>
      <c r="BN287" s="136"/>
      <c r="BO287" s="136"/>
      <c r="BP287" s="136"/>
      <c r="BQ287" s="136"/>
      <c r="BR287" s="136"/>
      <c r="BS287" s="136"/>
      <c r="BT287" s="136"/>
      <c r="BU287" s="136"/>
      <c r="BV287" s="136"/>
      <c r="BW287" s="136"/>
      <c r="BX287" s="136"/>
      <c r="BY287" s="136"/>
      <c r="BZ287" s="136"/>
      <c r="CA287" s="136"/>
      <c r="CB287" s="136"/>
      <c r="CC287" s="136"/>
      <c r="CD287" s="136"/>
      <c r="CE287" s="136"/>
      <c r="CF287" s="136"/>
      <c r="CG287" s="136"/>
      <c r="CH287" s="136"/>
      <c r="CI287" s="136"/>
      <c r="CJ287" s="136"/>
      <c r="CK287" s="136"/>
      <c r="CL287" s="136"/>
      <c r="CM287" s="136"/>
      <c r="CN287" s="136"/>
      <c r="CO287" s="136"/>
      <c r="CP287" s="136"/>
      <c r="CQ287" s="136"/>
      <c r="CR287" s="136"/>
      <c r="CS287" s="136"/>
      <c r="CT287" s="136"/>
      <c r="CU287" s="136"/>
      <c r="CV287" s="136"/>
      <c r="CW287" s="136"/>
      <c r="CX287" s="136"/>
      <c r="CY287" s="136"/>
      <c r="CZ287" s="136"/>
      <c r="DA287" s="136"/>
      <c r="DB287" s="136"/>
      <c r="DC287" s="136"/>
      <c r="DD287" s="136"/>
      <c r="DE287" s="136"/>
      <c r="DF287" s="136"/>
      <c r="DG287" s="136"/>
      <c r="DH287" s="136"/>
      <c r="DI287" s="136"/>
      <c r="DJ287" s="136"/>
      <c r="DK287" s="136"/>
      <c r="DL287" s="136"/>
      <c r="DM287" s="136"/>
      <c r="DN287" s="136"/>
      <c r="DO287" s="136"/>
      <c r="DP287" s="136"/>
      <c r="DQ287" s="136"/>
      <c r="DR287" s="136"/>
      <c r="DS287" s="136"/>
      <c r="DT287" s="136"/>
      <c r="DU287" s="136"/>
      <c r="DV287" s="136"/>
      <c r="DW287" s="136"/>
      <c r="DX287" s="136"/>
      <c r="DY287" s="136"/>
    </row>
    <row r="288" spans="4:129" s="96" customFormat="1" ht="15.75" customHeight="1">
      <c r="D288" s="97"/>
      <c r="E288" s="97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36"/>
      <c r="BM288" s="136"/>
      <c r="BN288" s="136"/>
      <c r="BO288" s="136"/>
      <c r="BP288" s="136"/>
      <c r="BQ288" s="136"/>
      <c r="BR288" s="136"/>
      <c r="BS288" s="136"/>
      <c r="BT288" s="136"/>
      <c r="BU288" s="136"/>
      <c r="BV288" s="136"/>
      <c r="BW288" s="136"/>
      <c r="BX288" s="136"/>
      <c r="BY288" s="136"/>
      <c r="BZ288" s="136"/>
      <c r="CA288" s="136"/>
      <c r="CB288" s="136"/>
      <c r="CC288" s="136"/>
      <c r="CD288" s="136"/>
      <c r="CE288" s="136"/>
      <c r="CF288" s="136"/>
      <c r="CG288" s="136"/>
      <c r="CH288" s="136"/>
      <c r="CI288" s="136"/>
      <c r="CJ288" s="136"/>
      <c r="CK288" s="136"/>
      <c r="CL288" s="136"/>
      <c r="CM288" s="136"/>
      <c r="CN288" s="136"/>
      <c r="CO288" s="136"/>
      <c r="CP288" s="136"/>
      <c r="CQ288" s="136"/>
      <c r="CR288" s="136"/>
      <c r="CS288" s="136"/>
      <c r="CT288" s="136"/>
      <c r="CU288" s="136"/>
      <c r="CV288" s="136"/>
      <c r="CW288" s="136"/>
      <c r="CX288" s="136"/>
      <c r="CY288" s="136"/>
      <c r="CZ288" s="136"/>
      <c r="DA288" s="136"/>
      <c r="DB288" s="136"/>
      <c r="DC288" s="136"/>
      <c r="DD288" s="136"/>
      <c r="DE288" s="136"/>
      <c r="DF288" s="136"/>
      <c r="DG288" s="136"/>
      <c r="DH288" s="136"/>
      <c r="DI288" s="136"/>
      <c r="DJ288" s="136"/>
      <c r="DK288" s="136"/>
      <c r="DL288" s="136"/>
      <c r="DM288" s="136"/>
      <c r="DN288" s="136"/>
      <c r="DO288" s="136"/>
      <c r="DP288" s="136"/>
      <c r="DQ288" s="136"/>
      <c r="DR288" s="136"/>
      <c r="DS288" s="136"/>
      <c r="DT288" s="136"/>
      <c r="DU288" s="136"/>
      <c r="DV288" s="136"/>
      <c r="DW288" s="136"/>
      <c r="DX288" s="136"/>
      <c r="DY288" s="136"/>
    </row>
    <row r="289" spans="4:129" s="96" customFormat="1" ht="15.75" customHeight="1">
      <c r="D289" s="97"/>
      <c r="E289" s="97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  <c r="AX289" s="136"/>
      <c r="AY289" s="136"/>
      <c r="AZ289" s="136"/>
      <c r="BA289" s="136"/>
      <c r="BB289" s="136"/>
      <c r="BC289" s="136"/>
      <c r="BD289" s="136"/>
      <c r="BE289" s="136"/>
      <c r="BF289" s="136"/>
      <c r="BG289" s="136"/>
      <c r="BH289" s="136"/>
      <c r="BI289" s="136"/>
      <c r="BJ289" s="136"/>
      <c r="BK289" s="136"/>
      <c r="BL289" s="136"/>
      <c r="BM289" s="136"/>
      <c r="BN289" s="136"/>
      <c r="BO289" s="136"/>
      <c r="BP289" s="136"/>
      <c r="BQ289" s="136"/>
      <c r="BR289" s="136"/>
      <c r="BS289" s="136"/>
      <c r="BT289" s="136"/>
      <c r="BU289" s="136"/>
      <c r="BV289" s="136"/>
      <c r="BW289" s="136"/>
      <c r="BX289" s="136"/>
      <c r="BY289" s="136"/>
      <c r="BZ289" s="136"/>
      <c r="CA289" s="136"/>
      <c r="CB289" s="136"/>
      <c r="CC289" s="136"/>
      <c r="CD289" s="136"/>
      <c r="CE289" s="136"/>
      <c r="CF289" s="136"/>
      <c r="CG289" s="136"/>
      <c r="CH289" s="136"/>
      <c r="CI289" s="136"/>
      <c r="CJ289" s="136"/>
      <c r="CK289" s="136"/>
      <c r="CL289" s="136"/>
      <c r="CM289" s="136"/>
      <c r="CN289" s="136"/>
      <c r="CO289" s="136"/>
      <c r="CP289" s="136"/>
      <c r="CQ289" s="136"/>
      <c r="CR289" s="136"/>
      <c r="CS289" s="136"/>
      <c r="CT289" s="136"/>
      <c r="CU289" s="136"/>
      <c r="CV289" s="136"/>
      <c r="CW289" s="136"/>
      <c r="CX289" s="136"/>
      <c r="CY289" s="136"/>
      <c r="CZ289" s="136"/>
      <c r="DA289" s="136"/>
      <c r="DB289" s="136"/>
      <c r="DC289" s="136"/>
      <c r="DD289" s="136"/>
      <c r="DE289" s="136"/>
      <c r="DF289" s="136"/>
      <c r="DG289" s="136"/>
      <c r="DH289" s="136"/>
      <c r="DI289" s="136"/>
      <c r="DJ289" s="136"/>
      <c r="DK289" s="136"/>
      <c r="DL289" s="136"/>
      <c r="DM289" s="136"/>
      <c r="DN289" s="136"/>
      <c r="DO289" s="136"/>
      <c r="DP289" s="136"/>
      <c r="DQ289" s="136"/>
      <c r="DR289" s="136"/>
      <c r="DS289" s="136"/>
      <c r="DT289" s="136"/>
      <c r="DU289" s="136"/>
      <c r="DV289" s="136"/>
      <c r="DW289" s="136"/>
      <c r="DX289" s="136"/>
      <c r="DY289" s="136"/>
    </row>
    <row r="290" spans="4:129" s="96" customFormat="1" ht="15.75" customHeight="1">
      <c r="D290" s="97"/>
      <c r="E290" s="97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  <c r="AZ290" s="136"/>
      <c r="BA290" s="136"/>
      <c r="BB290" s="136"/>
      <c r="BC290" s="136"/>
      <c r="BD290" s="136"/>
      <c r="BE290" s="136"/>
      <c r="BF290" s="136"/>
      <c r="BG290" s="136"/>
      <c r="BH290" s="136"/>
      <c r="BI290" s="136"/>
      <c r="BJ290" s="136"/>
      <c r="BK290" s="136"/>
      <c r="BL290" s="136"/>
      <c r="BM290" s="136"/>
      <c r="BN290" s="136"/>
      <c r="BO290" s="136"/>
      <c r="BP290" s="136"/>
      <c r="BQ290" s="136"/>
      <c r="BR290" s="136"/>
      <c r="BS290" s="136"/>
      <c r="BT290" s="136"/>
      <c r="BU290" s="136"/>
      <c r="BV290" s="136"/>
      <c r="BW290" s="136"/>
      <c r="BX290" s="136"/>
      <c r="BY290" s="136"/>
      <c r="BZ290" s="136"/>
      <c r="CA290" s="136"/>
      <c r="CB290" s="136"/>
      <c r="CC290" s="136"/>
      <c r="CD290" s="136"/>
      <c r="CE290" s="136"/>
      <c r="CF290" s="136"/>
      <c r="CG290" s="136"/>
      <c r="CH290" s="136"/>
      <c r="CI290" s="136"/>
      <c r="CJ290" s="136"/>
      <c r="CK290" s="136"/>
      <c r="CL290" s="136"/>
      <c r="CM290" s="136"/>
      <c r="CN290" s="136"/>
      <c r="CO290" s="136"/>
      <c r="CP290" s="136"/>
      <c r="CQ290" s="136"/>
      <c r="CR290" s="136"/>
      <c r="CS290" s="136"/>
      <c r="CT290" s="136"/>
      <c r="CU290" s="136"/>
      <c r="CV290" s="136"/>
      <c r="CW290" s="136"/>
      <c r="CX290" s="136"/>
      <c r="CY290" s="136"/>
      <c r="CZ290" s="136"/>
      <c r="DA290" s="136"/>
      <c r="DB290" s="136"/>
      <c r="DC290" s="136"/>
      <c r="DD290" s="136"/>
      <c r="DE290" s="136"/>
      <c r="DF290" s="136"/>
      <c r="DG290" s="136"/>
      <c r="DH290" s="136"/>
      <c r="DI290" s="136"/>
      <c r="DJ290" s="136"/>
      <c r="DK290" s="136"/>
      <c r="DL290" s="136"/>
      <c r="DM290" s="136"/>
      <c r="DN290" s="136"/>
      <c r="DO290" s="136"/>
      <c r="DP290" s="136"/>
      <c r="DQ290" s="136"/>
      <c r="DR290" s="136"/>
      <c r="DS290" s="136"/>
      <c r="DT290" s="136"/>
      <c r="DU290" s="136"/>
      <c r="DV290" s="136"/>
      <c r="DW290" s="136"/>
      <c r="DX290" s="136"/>
      <c r="DY290" s="136"/>
    </row>
    <row r="291" spans="4:129" s="96" customFormat="1" ht="15.75" customHeight="1">
      <c r="D291" s="97"/>
      <c r="E291" s="97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  <c r="AZ291" s="136"/>
      <c r="BA291" s="136"/>
      <c r="BB291" s="136"/>
      <c r="BC291" s="136"/>
      <c r="BD291" s="136"/>
      <c r="BE291" s="136"/>
      <c r="BF291" s="136"/>
      <c r="BG291" s="136"/>
      <c r="BH291" s="136"/>
      <c r="BI291" s="136"/>
      <c r="BJ291" s="136"/>
      <c r="BK291" s="136"/>
      <c r="BL291" s="136"/>
      <c r="BM291" s="136"/>
      <c r="BN291" s="136"/>
      <c r="BO291" s="136"/>
      <c r="BP291" s="136"/>
      <c r="BQ291" s="136"/>
      <c r="BR291" s="136"/>
      <c r="BS291" s="136"/>
      <c r="BT291" s="136"/>
      <c r="BU291" s="136"/>
      <c r="BV291" s="136"/>
      <c r="BW291" s="136"/>
      <c r="BX291" s="136"/>
      <c r="BY291" s="136"/>
      <c r="BZ291" s="136"/>
      <c r="CA291" s="136"/>
      <c r="CB291" s="136"/>
      <c r="CC291" s="136"/>
      <c r="CD291" s="136"/>
      <c r="CE291" s="136"/>
      <c r="CF291" s="136"/>
      <c r="CG291" s="136"/>
      <c r="CH291" s="136"/>
      <c r="CI291" s="136"/>
      <c r="CJ291" s="136"/>
      <c r="CK291" s="136"/>
      <c r="CL291" s="136"/>
      <c r="CM291" s="136"/>
      <c r="CN291" s="136"/>
      <c r="CO291" s="136"/>
      <c r="CP291" s="136"/>
      <c r="CQ291" s="136"/>
      <c r="CR291" s="136"/>
      <c r="CS291" s="136"/>
      <c r="CT291" s="136"/>
      <c r="CU291" s="136"/>
      <c r="CV291" s="136"/>
      <c r="CW291" s="136"/>
      <c r="CX291" s="136"/>
      <c r="CY291" s="136"/>
      <c r="CZ291" s="136"/>
      <c r="DA291" s="136"/>
      <c r="DB291" s="136"/>
      <c r="DC291" s="136"/>
      <c r="DD291" s="136"/>
      <c r="DE291" s="136"/>
      <c r="DF291" s="136"/>
      <c r="DG291" s="136"/>
      <c r="DH291" s="136"/>
      <c r="DI291" s="136"/>
      <c r="DJ291" s="136"/>
      <c r="DK291" s="136"/>
      <c r="DL291" s="136"/>
      <c r="DM291" s="136"/>
      <c r="DN291" s="136"/>
      <c r="DO291" s="136"/>
      <c r="DP291" s="136"/>
      <c r="DQ291" s="136"/>
      <c r="DR291" s="136"/>
      <c r="DS291" s="136"/>
      <c r="DT291" s="136"/>
      <c r="DU291" s="136"/>
      <c r="DV291" s="136"/>
      <c r="DW291" s="136"/>
      <c r="DX291" s="136"/>
      <c r="DY291" s="136"/>
    </row>
    <row r="292" spans="4:129" s="96" customFormat="1" ht="15.75" customHeight="1">
      <c r="D292" s="97"/>
      <c r="E292" s="97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  <c r="AR292" s="136"/>
      <c r="AS292" s="136"/>
      <c r="AT292" s="136"/>
      <c r="AU292" s="136"/>
      <c r="AV292" s="136"/>
      <c r="AW292" s="136"/>
      <c r="AX292" s="136"/>
      <c r="AY292" s="136"/>
      <c r="AZ292" s="136"/>
      <c r="BA292" s="136"/>
      <c r="BB292" s="136"/>
      <c r="BC292" s="136"/>
      <c r="BD292" s="136"/>
      <c r="BE292" s="136"/>
      <c r="BF292" s="136"/>
      <c r="BG292" s="136"/>
      <c r="BH292" s="136"/>
      <c r="BI292" s="136"/>
      <c r="BJ292" s="136"/>
      <c r="BK292" s="136"/>
      <c r="BL292" s="136"/>
      <c r="BM292" s="136"/>
      <c r="BN292" s="136"/>
      <c r="BO292" s="136"/>
      <c r="BP292" s="136"/>
      <c r="BQ292" s="136"/>
      <c r="BR292" s="136"/>
      <c r="BS292" s="136"/>
      <c r="BT292" s="136"/>
      <c r="BU292" s="136"/>
      <c r="BV292" s="136"/>
      <c r="BW292" s="136"/>
      <c r="BX292" s="136"/>
      <c r="BY292" s="136"/>
      <c r="BZ292" s="136"/>
      <c r="CA292" s="136"/>
      <c r="CB292" s="136"/>
      <c r="CC292" s="136"/>
      <c r="CD292" s="136"/>
      <c r="CE292" s="136"/>
      <c r="CF292" s="136"/>
      <c r="CG292" s="136"/>
      <c r="CH292" s="136"/>
      <c r="CI292" s="136"/>
      <c r="CJ292" s="136"/>
      <c r="CK292" s="136"/>
      <c r="CL292" s="136"/>
      <c r="CM292" s="136"/>
      <c r="CN292" s="136"/>
      <c r="CO292" s="136"/>
      <c r="CP292" s="136"/>
      <c r="CQ292" s="136"/>
      <c r="CR292" s="136"/>
      <c r="CS292" s="136"/>
      <c r="CT292" s="136"/>
      <c r="CU292" s="136"/>
      <c r="CV292" s="136"/>
      <c r="CW292" s="136"/>
      <c r="CX292" s="136"/>
      <c r="CY292" s="136"/>
      <c r="CZ292" s="136"/>
      <c r="DA292" s="136"/>
      <c r="DB292" s="136"/>
      <c r="DC292" s="136"/>
      <c r="DD292" s="136"/>
      <c r="DE292" s="136"/>
      <c r="DF292" s="136"/>
      <c r="DG292" s="136"/>
      <c r="DH292" s="136"/>
      <c r="DI292" s="136"/>
      <c r="DJ292" s="136"/>
      <c r="DK292" s="136"/>
      <c r="DL292" s="136"/>
      <c r="DM292" s="136"/>
      <c r="DN292" s="136"/>
      <c r="DO292" s="136"/>
      <c r="DP292" s="136"/>
      <c r="DQ292" s="136"/>
      <c r="DR292" s="136"/>
      <c r="DS292" s="136"/>
      <c r="DT292" s="136"/>
      <c r="DU292" s="136"/>
      <c r="DV292" s="136"/>
      <c r="DW292" s="136"/>
      <c r="DX292" s="136"/>
      <c r="DY292" s="136"/>
    </row>
    <row r="293" spans="4:129" s="96" customFormat="1" ht="15.75" customHeight="1">
      <c r="D293" s="97"/>
      <c r="E293" s="97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  <c r="AR293" s="136"/>
      <c r="AS293" s="136"/>
      <c r="AT293" s="136"/>
      <c r="AU293" s="136"/>
      <c r="AV293" s="136"/>
      <c r="AW293" s="136"/>
      <c r="AX293" s="136"/>
      <c r="AY293" s="136"/>
      <c r="AZ293" s="136"/>
      <c r="BA293" s="136"/>
      <c r="BB293" s="136"/>
      <c r="BC293" s="136"/>
      <c r="BD293" s="136"/>
      <c r="BE293" s="136"/>
      <c r="BF293" s="136"/>
      <c r="BG293" s="136"/>
      <c r="BH293" s="136"/>
      <c r="BI293" s="136"/>
      <c r="BJ293" s="136"/>
      <c r="BK293" s="136"/>
      <c r="BL293" s="136"/>
      <c r="BM293" s="136"/>
      <c r="BN293" s="136"/>
      <c r="BO293" s="136"/>
      <c r="BP293" s="136"/>
      <c r="BQ293" s="136"/>
      <c r="BR293" s="136"/>
      <c r="BS293" s="136"/>
      <c r="BT293" s="136"/>
      <c r="BU293" s="136"/>
      <c r="BV293" s="136"/>
      <c r="BW293" s="136"/>
      <c r="BX293" s="136"/>
      <c r="BY293" s="136"/>
      <c r="BZ293" s="136"/>
      <c r="CA293" s="136"/>
      <c r="CB293" s="136"/>
      <c r="CC293" s="136"/>
      <c r="CD293" s="136"/>
      <c r="CE293" s="136"/>
      <c r="CF293" s="136"/>
      <c r="CG293" s="136"/>
      <c r="CH293" s="136"/>
      <c r="CI293" s="136"/>
      <c r="CJ293" s="136"/>
      <c r="CK293" s="136"/>
      <c r="CL293" s="136"/>
      <c r="CM293" s="136"/>
      <c r="CN293" s="136"/>
      <c r="CO293" s="136"/>
      <c r="CP293" s="136"/>
      <c r="CQ293" s="136"/>
      <c r="CR293" s="136"/>
      <c r="CS293" s="136"/>
      <c r="CT293" s="136"/>
      <c r="CU293" s="136"/>
      <c r="CV293" s="136"/>
      <c r="CW293" s="136"/>
      <c r="CX293" s="136"/>
      <c r="CY293" s="136"/>
      <c r="CZ293" s="136"/>
      <c r="DA293" s="136"/>
      <c r="DB293" s="136"/>
      <c r="DC293" s="136"/>
      <c r="DD293" s="136"/>
      <c r="DE293" s="136"/>
      <c r="DF293" s="136"/>
      <c r="DG293" s="136"/>
      <c r="DH293" s="136"/>
      <c r="DI293" s="136"/>
      <c r="DJ293" s="136"/>
      <c r="DK293" s="136"/>
      <c r="DL293" s="136"/>
      <c r="DM293" s="136"/>
      <c r="DN293" s="136"/>
      <c r="DO293" s="136"/>
      <c r="DP293" s="136"/>
      <c r="DQ293" s="136"/>
      <c r="DR293" s="136"/>
      <c r="DS293" s="136"/>
      <c r="DT293" s="136"/>
      <c r="DU293" s="136"/>
      <c r="DV293" s="136"/>
      <c r="DW293" s="136"/>
      <c r="DX293" s="136"/>
      <c r="DY293" s="136"/>
    </row>
    <row r="294" spans="4:129" s="96" customFormat="1" ht="15.75" customHeight="1">
      <c r="D294" s="97"/>
      <c r="E294" s="97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  <c r="AR294" s="136"/>
      <c r="AS294" s="136"/>
      <c r="AT294" s="136"/>
      <c r="AU294" s="136"/>
      <c r="AV294" s="136"/>
      <c r="AW294" s="136"/>
      <c r="AX294" s="136"/>
      <c r="AY294" s="136"/>
      <c r="AZ294" s="136"/>
      <c r="BA294" s="136"/>
      <c r="BB294" s="136"/>
      <c r="BC294" s="136"/>
      <c r="BD294" s="136"/>
      <c r="BE294" s="136"/>
      <c r="BF294" s="136"/>
      <c r="BG294" s="136"/>
      <c r="BH294" s="136"/>
      <c r="BI294" s="136"/>
      <c r="BJ294" s="136"/>
      <c r="BK294" s="136"/>
      <c r="BL294" s="136"/>
      <c r="BM294" s="136"/>
      <c r="BN294" s="136"/>
      <c r="BO294" s="136"/>
      <c r="BP294" s="136"/>
      <c r="BQ294" s="136"/>
      <c r="BR294" s="136"/>
      <c r="BS294" s="136"/>
      <c r="BT294" s="136"/>
      <c r="BU294" s="136"/>
      <c r="BV294" s="136"/>
      <c r="BW294" s="136"/>
      <c r="BX294" s="136"/>
      <c r="BY294" s="136"/>
      <c r="BZ294" s="136"/>
      <c r="CA294" s="136"/>
      <c r="CB294" s="136"/>
      <c r="CC294" s="136"/>
      <c r="CD294" s="136"/>
      <c r="CE294" s="136"/>
      <c r="CF294" s="136"/>
      <c r="CG294" s="136"/>
      <c r="CH294" s="136"/>
      <c r="CI294" s="136"/>
      <c r="CJ294" s="136"/>
      <c r="CK294" s="136"/>
      <c r="CL294" s="136"/>
      <c r="CM294" s="136"/>
      <c r="CN294" s="136"/>
      <c r="CO294" s="136"/>
      <c r="CP294" s="136"/>
      <c r="CQ294" s="136"/>
      <c r="CR294" s="136"/>
      <c r="CS294" s="136"/>
      <c r="CT294" s="136"/>
      <c r="CU294" s="136"/>
      <c r="CV294" s="136"/>
      <c r="CW294" s="136"/>
      <c r="CX294" s="136"/>
      <c r="CY294" s="136"/>
      <c r="CZ294" s="136"/>
      <c r="DA294" s="136"/>
      <c r="DB294" s="136"/>
      <c r="DC294" s="136"/>
      <c r="DD294" s="136"/>
      <c r="DE294" s="136"/>
      <c r="DF294" s="136"/>
      <c r="DG294" s="136"/>
      <c r="DH294" s="136"/>
      <c r="DI294" s="136"/>
      <c r="DJ294" s="136"/>
      <c r="DK294" s="136"/>
      <c r="DL294" s="136"/>
      <c r="DM294" s="136"/>
      <c r="DN294" s="136"/>
      <c r="DO294" s="136"/>
      <c r="DP294" s="136"/>
      <c r="DQ294" s="136"/>
      <c r="DR294" s="136"/>
      <c r="DS294" s="136"/>
      <c r="DT294" s="136"/>
      <c r="DU294" s="136"/>
      <c r="DV294" s="136"/>
      <c r="DW294" s="136"/>
      <c r="DX294" s="136"/>
      <c r="DY294" s="136"/>
    </row>
    <row r="295" spans="4:129" s="96" customFormat="1" ht="15.75" customHeight="1">
      <c r="D295" s="97"/>
      <c r="E295" s="97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136"/>
      <c r="BL295" s="136"/>
      <c r="BM295" s="136"/>
      <c r="BN295" s="136"/>
      <c r="BO295" s="136"/>
      <c r="BP295" s="136"/>
      <c r="BQ295" s="136"/>
      <c r="BR295" s="136"/>
      <c r="BS295" s="136"/>
      <c r="BT295" s="136"/>
      <c r="BU295" s="136"/>
      <c r="BV295" s="136"/>
      <c r="BW295" s="136"/>
      <c r="BX295" s="136"/>
      <c r="BY295" s="136"/>
      <c r="BZ295" s="136"/>
      <c r="CA295" s="136"/>
      <c r="CB295" s="136"/>
      <c r="CC295" s="136"/>
      <c r="CD295" s="136"/>
      <c r="CE295" s="136"/>
      <c r="CF295" s="136"/>
      <c r="CG295" s="136"/>
      <c r="CH295" s="136"/>
      <c r="CI295" s="136"/>
      <c r="CJ295" s="136"/>
      <c r="CK295" s="136"/>
      <c r="CL295" s="136"/>
      <c r="CM295" s="136"/>
      <c r="CN295" s="136"/>
      <c r="CO295" s="136"/>
      <c r="CP295" s="136"/>
      <c r="CQ295" s="136"/>
      <c r="CR295" s="136"/>
      <c r="CS295" s="136"/>
      <c r="CT295" s="136"/>
      <c r="CU295" s="136"/>
      <c r="CV295" s="136"/>
      <c r="CW295" s="136"/>
      <c r="CX295" s="136"/>
      <c r="CY295" s="136"/>
      <c r="CZ295" s="136"/>
      <c r="DA295" s="136"/>
      <c r="DB295" s="136"/>
      <c r="DC295" s="136"/>
      <c r="DD295" s="136"/>
      <c r="DE295" s="136"/>
      <c r="DF295" s="136"/>
      <c r="DG295" s="136"/>
      <c r="DH295" s="136"/>
      <c r="DI295" s="136"/>
      <c r="DJ295" s="136"/>
      <c r="DK295" s="136"/>
      <c r="DL295" s="136"/>
      <c r="DM295" s="136"/>
      <c r="DN295" s="136"/>
      <c r="DO295" s="136"/>
      <c r="DP295" s="136"/>
      <c r="DQ295" s="136"/>
      <c r="DR295" s="136"/>
      <c r="DS295" s="136"/>
      <c r="DT295" s="136"/>
      <c r="DU295" s="136"/>
      <c r="DV295" s="136"/>
      <c r="DW295" s="136"/>
      <c r="DX295" s="136"/>
      <c r="DY295" s="136"/>
    </row>
    <row r="296" spans="4:129" s="96" customFormat="1" ht="15.75" customHeight="1">
      <c r="D296" s="97"/>
      <c r="E296" s="97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  <c r="AY296" s="136"/>
      <c r="AZ296" s="136"/>
      <c r="BA296" s="136"/>
      <c r="BB296" s="136"/>
      <c r="BC296" s="136"/>
      <c r="BD296" s="136"/>
      <c r="BE296" s="136"/>
      <c r="BF296" s="136"/>
      <c r="BG296" s="136"/>
      <c r="BH296" s="136"/>
      <c r="BI296" s="136"/>
      <c r="BJ296" s="136"/>
      <c r="BK296" s="136"/>
      <c r="BL296" s="136"/>
      <c r="BM296" s="136"/>
      <c r="BN296" s="136"/>
      <c r="BO296" s="136"/>
      <c r="BP296" s="136"/>
      <c r="BQ296" s="136"/>
      <c r="BR296" s="136"/>
      <c r="BS296" s="136"/>
      <c r="BT296" s="136"/>
      <c r="BU296" s="136"/>
      <c r="BV296" s="136"/>
      <c r="BW296" s="136"/>
      <c r="BX296" s="136"/>
      <c r="BY296" s="136"/>
      <c r="BZ296" s="136"/>
      <c r="CA296" s="136"/>
      <c r="CB296" s="136"/>
      <c r="CC296" s="136"/>
      <c r="CD296" s="136"/>
      <c r="CE296" s="136"/>
      <c r="CF296" s="136"/>
      <c r="CG296" s="136"/>
      <c r="CH296" s="136"/>
      <c r="CI296" s="136"/>
      <c r="CJ296" s="136"/>
      <c r="CK296" s="136"/>
      <c r="CL296" s="136"/>
      <c r="CM296" s="136"/>
      <c r="CN296" s="136"/>
      <c r="CO296" s="136"/>
      <c r="CP296" s="136"/>
      <c r="CQ296" s="136"/>
      <c r="CR296" s="136"/>
      <c r="CS296" s="136"/>
      <c r="CT296" s="136"/>
      <c r="CU296" s="136"/>
      <c r="CV296" s="136"/>
      <c r="CW296" s="136"/>
      <c r="CX296" s="136"/>
      <c r="CY296" s="136"/>
      <c r="CZ296" s="136"/>
      <c r="DA296" s="136"/>
      <c r="DB296" s="136"/>
      <c r="DC296" s="136"/>
      <c r="DD296" s="136"/>
      <c r="DE296" s="136"/>
      <c r="DF296" s="136"/>
      <c r="DG296" s="136"/>
      <c r="DH296" s="136"/>
      <c r="DI296" s="136"/>
      <c r="DJ296" s="136"/>
      <c r="DK296" s="136"/>
      <c r="DL296" s="136"/>
      <c r="DM296" s="136"/>
      <c r="DN296" s="136"/>
      <c r="DO296" s="136"/>
      <c r="DP296" s="136"/>
      <c r="DQ296" s="136"/>
      <c r="DR296" s="136"/>
      <c r="DS296" s="136"/>
      <c r="DT296" s="136"/>
      <c r="DU296" s="136"/>
      <c r="DV296" s="136"/>
      <c r="DW296" s="136"/>
      <c r="DX296" s="136"/>
      <c r="DY296" s="136"/>
    </row>
    <row r="297" spans="4:129" s="96" customFormat="1" ht="15.75" customHeight="1">
      <c r="D297" s="97"/>
      <c r="E297" s="97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  <c r="AR297" s="136"/>
      <c r="AS297" s="136"/>
      <c r="AT297" s="136"/>
      <c r="AU297" s="136"/>
      <c r="AV297" s="136"/>
      <c r="AW297" s="136"/>
      <c r="AX297" s="136"/>
      <c r="AY297" s="136"/>
      <c r="AZ297" s="136"/>
      <c r="BA297" s="136"/>
      <c r="BB297" s="136"/>
      <c r="BC297" s="136"/>
      <c r="BD297" s="136"/>
      <c r="BE297" s="136"/>
      <c r="BF297" s="136"/>
      <c r="BG297" s="136"/>
      <c r="BH297" s="136"/>
      <c r="BI297" s="136"/>
      <c r="BJ297" s="136"/>
      <c r="BK297" s="136"/>
      <c r="BL297" s="136"/>
      <c r="BM297" s="136"/>
      <c r="BN297" s="136"/>
      <c r="BO297" s="136"/>
      <c r="BP297" s="136"/>
      <c r="BQ297" s="136"/>
      <c r="BR297" s="136"/>
      <c r="BS297" s="136"/>
      <c r="BT297" s="136"/>
      <c r="BU297" s="136"/>
      <c r="BV297" s="136"/>
      <c r="BW297" s="136"/>
      <c r="BX297" s="136"/>
      <c r="BY297" s="136"/>
      <c r="BZ297" s="136"/>
      <c r="CA297" s="136"/>
      <c r="CB297" s="136"/>
      <c r="CC297" s="136"/>
      <c r="CD297" s="136"/>
      <c r="CE297" s="136"/>
      <c r="CF297" s="136"/>
      <c r="CG297" s="136"/>
      <c r="CH297" s="136"/>
      <c r="CI297" s="136"/>
      <c r="CJ297" s="136"/>
      <c r="CK297" s="136"/>
      <c r="CL297" s="136"/>
      <c r="CM297" s="136"/>
      <c r="CN297" s="136"/>
      <c r="CO297" s="136"/>
      <c r="CP297" s="136"/>
      <c r="CQ297" s="136"/>
      <c r="CR297" s="136"/>
      <c r="CS297" s="136"/>
      <c r="CT297" s="136"/>
      <c r="CU297" s="136"/>
      <c r="CV297" s="136"/>
      <c r="CW297" s="136"/>
      <c r="CX297" s="136"/>
      <c r="CY297" s="136"/>
      <c r="CZ297" s="136"/>
      <c r="DA297" s="136"/>
      <c r="DB297" s="136"/>
      <c r="DC297" s="136"/>
      <c r="DD297" s="136"/>
      <c r="DE297" s="136"/>
      <c r="DF297" s="136"/>
      <c r="DG297" s="136"/>
      <c r="DH297" s="136"/>
      <c r="DI297" s="136"/>
      <c r="DJ297" s="136"/>
      <c r="DK297" s="136"/>
      <c r="DL297" s="136"/>
      <c r="DM297" s="136"/>
      <c r="DN297" s="136"/>
      <c r="DO297" s="136"/>
      <c r="DP297" s="136"/>
      <c r="DQ297" s="136"/>
      <c r="DR297" s="136"/>
      <c r="DS297" s="136"/>
      <c r="DT297" s="136"/>
      <c r="DU297" s="136"/>
      <c r="DV297" s="136"/>
      <c r="DW297" s="136"/>
      <c r="DX297" s="136"/>
      <c r="DY297" s="136"/>
    </row>
    <row r="298" spans="4:129" s="96" customFormat="1" ht="15.75" customHeight="1">
      <c r="D298" s="97"/>
      <c r="E298" s="97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  <c r="AR298" s="136"/>
      <c r="AS298" s="136"/>
      <c r="AT298" s="136"/>
      <c r="AU298" s="136"/>
      <c r="AV298" s="136"/>
      <c r="AW298" s="136"/>
      <c r="AX298" s="136"/>
      <c r="AY298" s="136"/>
      <c r="AZ298" s="136"/>
      <c r="BA298" s="136"/>
      <c r="BB298" s="136"/>
      <c r="BC298" s="136"/>
      <c r="BD298" s="136"/>
      <c r="BE298" s="136"/>
      <c r="BF298" s="136"/>
      <c r="BG298" s="136"/>
      <c r="BH298" s="136"/>
      <c r="BI298" s="136"/>
      <c r="BJ298" s="136"/>
      <c r="BK298" s="136"/>
      <c r="BL298" s="136"/>
      <c r="BM298" s="136"/>
      <c r="BN298" s="136"/>
      <c r="BO298" s="136"/>
      <c r="BP298" s="136"/>
      <c r="BQ298" s="136"/>
      <c r="BR298" s="136"/>
      <c r="BS298" s="136"/>
      <c r="BT298" s="136"/>
      <c r="BU298" s="136"/>
      <c r="BV298" s="136"/>
      <c r="BW298" s="136"/>
      <c r="BX298" s="136"/>
      <c r="BY298" s="136"/>
      <c r="BZ298" s="136"/>
      <c r="CA298" s="136"/>
      <c r="CB298" s="136"/>
      <c r="CC298" s="136"/>
      <c r="CD298" s="136"/>
      <c r="CE298" s="136"/>
      <c r="CF298" s="136"/>
      <c r="CG298" s="136"/>
      <c r="CH298" s="136"/>
      <c r="CI298" s="136"/>
      <c r="CJ298" s="136"/>
      <c r="CK298" s="136"/>
      <c r="CL298" s="136"/>
      <c r="CM298" s="136"/>
      <c r="CN298" s="136"/>
      <c r="CO298" s="136"/>
      <c r="CP298" s="136"/>
      <c r="CQ298" s="136"/>
      <c r="CR298" s="136"/>
      <c r="CS298" s="136"/>
      <c r="CT298" s="136"/>
      <c r="CU298" s="136"/>
      <c r="CV298" s="136"/>
      <c r="CW298" s="136"/>
      <c r="CX298" s="136"/>
      <c r="CY298" s="136"/>
      <c r="CZ298" s="136"/>
      <c r="DA298" s="136"/>
      <c r="DB298" s="136"/>
      <c r="DC298" s="136"/>
      <c r="DD298" s="136"/>
      <c r="DE298" s="136"/>
      <c r="DF298" s="136"/>
      <c r="DG298" s="136"/>
      <c r="DH298" s="136"/>
      <c r="DI298" s="136"/>
      <c r="DJ298" s="136"/>
      <c r="DK298" s="136"/>
      <c r="DL298" s="136"/>
      <c r="DM298" s="136"/>
      <c r="DN298" s="136"/>
      <c r="DO298" s="136"/>
      <c r="DP298" s="136"/>
      <c r="DQ298" s="136"/>
      <c r="DR298" s="136"/>
      <c r="DS298" s="136"/>
      <c r="DT298" s="136"/>
      <c r="DU298" s="136"/>
      <c r="DV298" s="136"/>
      <c r="DW298" s="136"/>
      <c r="DX298" s="136"/>
      <c r="DY298" s="136"/>
    </row>
    <row r="299" spans="4:129" s="96" customFormat="1" ht="15.75" customHeight="1">
      <c r="D299" s="97"/>
      <c r="E299" s="97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  <c r="AX299" s="136"/>
      <c r="AY299" s="136"/>
      <c r="AZ299" s="136"/>
      <c r="BA299" s="136"/>
      <c r="BB299" s="136"/>
      <c r="BC299" s="136"/>
      <c r="BD299" s="136"/>
      <c r="BE299" s="136"/>
      <c r="BF299" s="136"/>
      <c r="BG299" s="136"/>
      <c r="BH299" s="136"/>
      <c r="BI299" s="136"/>
      <c r="BJ299" s="136"/>
      <c r="BK299" s="136"/>
      <c r="BL299" s="136"/>
      <c r="BM299" s="136"/>
      <c r="BN299" s="136"/>
      <c r="BO299" s="136"/>
      <c r="BP299" s="136"/>
      <c r="BQ299" s="136"/>
      <c r="BR299" s="136"/>
      <c r="BS299" s="136"/>
      <c r="BT299" s="136"/>
      <c r="BU299" s="136"/>
      <c r="BV299" s="136"/>
      <c r="BW299" s="136"/>
      <c r="BX299" s="136"/>
      <c r="BY299" s="136"/>
      <c r="BZ299" s="136"/>
      <c r="CA299" s="136"/>
      <c r="CB299" s="136"/>
      <c r="CC299" s="136"/>
      <c r="CD299" s="136"/>
      <c r="CE299" s="136"/>
      <c r="CF299" s="136"/>
      <c r="CG299" s="136"/>
      <c r="CH299" s="136"/>
      <c r="CI299" s="136"/>
      <c r="CJ299" s="136"/>
      <c r="CK299" s="136"/>
      <c r="CL299" s="136"/>
      <c r="CM299" s="136"/>
      <c r="CN299" s="136"/>
      <c r="CO299" s="136"/>
      <c r="CP299" s="136"/>
      <c r="CQ299" s="136"/>
      <c r="CR299" s="136"/>
      <c r="CS299" s="136"/>
      <c r="CT299" s="136"/>
      <c r="CU299" s="136"/>
      <c r="CV299" s="136"/>
      <c r="CW299" s="136"/>
      <c r="CX299" s="136"/>
      <c r="CY299" s="136"/>
      <c r="CZ299" s="136"/>
      <c r="DA299" s="136"/>
      <c r="DB299" s="136"/>
      <c r="DC299" s="136"/>
      <c r="DD299" s="136"/>
      <c r="DE299" s="136"/>
      <c r="DF299" s="136"/>
      <c r="DG299" s="136"/>
      <c r="DH299" s="136"/>
      <c r="DI299" s="136"/>
      <c r="DJ299" s="136"/>
      <c r="DK299" s="136"/>
      <c r="DL299" s="136"/>
      <c r="DM299" s="136"/>
      <c r="DN299" s="136"/>
      <c r="DO299" s="136"/>
      <c r="DP299" s="136"/>
      <c r="DQ299" s="136"/>
      <c r="DR299" s="136"/>
      <c r="DS299" s="136"/>
      <c r="DT299" s="136"/>
      <c r="DU299" s="136"/>
      <c r="DV299" s="136"/>
      <c r="DW299" s="136"/>
      <c r="DX299" s="136"/>
      <c r="DY299" s="136"/>
    </row>
    <row r="300" spans="4:129" s="96" customFormat="1" ht="15.75" customHeight="1">
      <c r="D300" s="97"/>
      <c r="E300" s="97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  <c r="AR300" s="136"/>
      <c r="AS300" s="136"/>
      <c r="AT300" s="136"/>
      <c r="AU300" s="136"/>
      <c r="AV300" s="136"/>
      <c r="AW300" s="136"/>
      <c r="AX300" s="136"/>
      <c r="AY300" s="136"/>
      <c r="AZ300" s="136"/>
      <c r="BA300" s="136"/>
      <c r="BB300" s="136"/>
      <c r="BC300" s="136"/>
      <c r="BD300" s="136"/>
      <c r="BE300" s="136"/>
      <c r="BF300" s="136"/>
      <c r="BG300" s="136"/>
      <c r="BH300" s="136"/>
      <c r="BI300" s="136"/>
      <c r="BJ300" s="136"/>
      <c r="BK300" s="136"/>
      <c r="BL300" s="136"/>
      <c r="BM300" s="136"/>
      <c r="BN300" s="136"/>
      <c r="BO300" s="136"/>
      <c r="BP300" s="136"/>
      <c r="BQ300" s="136"/>
      <c r="BR300" s="136"/>
      <c r="BS300" s="136"/>
      <c r="BT300" s="136"/>
      <c r="BU300" s="136"/>
      <c r="BV300" s="136"/>
      <c r="BW300" s="136"/>
      <c r="BX300" s="136"/>
      <c r="BY300" s="136"/>
      <c r="BZ300" s="136"/>
      <c r="CA300" s="136"/>
      <c r="CB300" s="136"/>
      <c r="CC300" s="136"/>
      <c r="CD300" s="136"/>
      <c r="CE300" s="136"/>
      <c r="CF300" s="136"/>
      <c r="CG300" s="136"/>
      <c r="CH300" s="136"/>
      <c r="CI300" s="136"/>
      <c r="CJ300" s="136"/>
      <c r="CK300" s="136"/>
      <c r="CL300" s="136"/>
      <c r="CM300" s="136"/>
      <c r="CN300" s="136"/>
      <c r="CO300" s="136"/>
      <c r="CP300" s="136"/>
      <c r="CQ300" s="136"/>
      <c r="CR300" s="136"/>
      <c r="CS300" s="136"/>
      <c r="CT300" s="136"/>
      <c r="CU300" s="136"/>
      <c r="CV300" s="136"/>
      <c r="CW300" s="136"/>
      <c r="CX300" s="136"/>
      <c r="CY300" s="136"/>
      <c r="CZ300" s="136"/>
      <c r="DA300" s="136"/>
      <c r="DB300" s="136"/>
      <c r="DC300" s="136"/>
      <c r="DD300" s="136"/>
      <c r="DE300" s="136"/>
      <c r="DF300" s="136"/>
      <c r="DG300" s="136"/>
      <c r="DH300" s="136"/>
      <c r="DI300" s="136"/>
      <c r="DJ300" s="136"/>
      <c r="DK300" s="136"/>
      <c r="DL300" s="136"/>
      <c r="DM300" s="136"/>
      <c r="DN300" s="136"/>
      <c r="DO300" s="136"/>
      <c r="DP300" s="136"/>
      <c r="DQ300" s="136"/>
      <c r="DR300" s="136"/>
      <c r="DS300" s="136"/>
      <c r="DT300" s="136"/>
      <c r="DU300" s="136"/>
      <c r="DV300" s="136"/>
      <c r="DW300" s="136"/>
      <c r="DX300" s="136"/>
      <c r="DY300" s="136"/>
    </row>
    <row r="301" spans="4:129" s="96" customFormat="1" ht="15.75" customHeight="1">
      <c r="D301" s="97"/>
      <c r="E301" s="97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  <c r="AR301" s="136"/>
      <c r="AS301" s="136"/>
      <c r="AT301" s="136"/>
      <c r="AU301" s="136"/>
      <c r="AV301" s="136"/>
      <c r="AW301" s="136"/>
      <c r="AX301" s="136"/>
      <c r="AY301" s="136"/>
      <c r="AZ301" s="136"/>
      <c r="BA301" s="136"/>
      <c r="BB301" s="136"/>
      <c r="BC301" s="136"/>
      <c r="BD301" s="136"/>
      <c r="BE301" s="136"/>
      <c r="BF301" s="136"/>
      <c r="BG301" s="136"/>
      <c r="BH301" s="136"/>
      <c r="BI301" s="136"/>
      <c r="BJ301" s="136"/>
      <c r="BK301" s="136"/>
      <c r="BL301" s="136"/>
      <c r="BM301" s="136"/>
      <c r="BN301" s="136"/>
      <c r="BO301" s="136"/>
      <c r="BP301" s="136"/>
      <c r="BQ301" s="136"/>
      <c r="BR301" s="136"/>
      <c r="BS301" s="136"/>
      <c r="BT301" s="136"/>
      <c r="BU301" s="136"/>
      <c r="BV301" s="136"/>
      <c r="BW301" s="136"/>
      <c r="BX301" s="136"/>
      <c r="BY301" s="136"/>
      <c r="BZ301" s="136"/>
      <c r="CA301" s="136"/>
      <c r="CB301" s="136"/>
      <c r="CC301" s="136"/>
      <c r="CD301" s="136"/>
      <c r="CE301" s="136"/>
      <c r="CF301" s="136"/>
      <c r="CG301" s="136"/>
      <c r="CH301" s="136"/>
      <c r="CI301" s="136"/>
      <c r="CJ301" s="136"/>
      <c r="CK301" s="136"/>
      <c r="CL301" s="136"/>
      <c r="CM301" s="136"/>
      <c r="CN301" s="136"/>
      <c r="CO301" s="136"/>
      <c r="CP301" s="136"/>
      <c r="CQ301" s="136"/>
      <c r="CR301" s="136"/>
      <c r="CS301" s="136"/>
      <c r="CT301" s="136"/>
      <c r="CU301" s="136"/>
      <c r="CV301" s="136"/>
      <c r="CW301" s="136"/>
      <c r="CX301" s="136"/>
      <c r="CY301" s="136"/>
      <c r="CZ301" s="136"/>
      <c r="DA301" s="136"/>
      <c r="DB301" s="136"/>
      <c r="DC301" s="136"/>
      <c r="DD301" s="136"/>
      <c r="DE301" s="136"/>
      <c r="DF301" s="136"/>
      <c r="DG301" s="136"/>
      <c r="DH301" s="136"/>
      <c r="DI301" s="136"/>
      <c r="DJ301" s="136"/>
      <c r="DK301" s="136"/>
      <c r="DL301" s="136"/>
      <c r="DM301" s="136"/>
      <c r="DN301" s="136"/>
      <c r="DO301" s="136"/>
      <c r="DP301" s="136"/>
      <c r="DQ301" s="136"/>
      <c r="DR301" s="136"/>
      <c r="DS301" s="136"/>
      <c r="DT301" s="136"/>
      <c r="DU301" s="136"/>
      <c r="DV301" s="136"/>
      <c r="DW301" s="136"/>
      <c r="DX301" s="136"/>
      <c r="DY301" s="136"/>
    </row>
    <row r="302" spans="4:129" s="96" customFormat="1" ht="15.75" customHeight="1">
      <c r="D302" s="97"/>
      <c r="E302" s="97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  <c r="AR302" s="136"/>
      <c r="AS302" s="136"/>
      <c r="AT302" s="136"/>
      <c r="AU302" s="136"/>
      <c r="AV302" s="136"/>
      <c r="AW302" s="136"/>
      <c r="AX302" s="136"/>
      <c r="AY302" s="136"/>
      <c r="AZ302" s="136"/>
      <c r="BA302" s="136"/>
      <c r="BB302" s="136"/>
      <c r="BC302" s="136"/>
      <c r="BD302" s="136"/>
      <c r="BE302" s="136"/>
      <c r="BF302" s="136"/>
      <c r="BG302" s="136"/>
      <c r="BH302" s="136"/>
      <c r="BI302" s="136"/>
      <c r="BJ302" s="136"/>
      <c r="BK302" s="136"/>
      <c r="BL302" s="136"/>
      <c r="BM302" s="136"/>
      <c r="BN302" s="136"/>
      <c r="BO302" s="136"/>
      <c r="BP302" s="136"/>
      <c r="BQ302" s="136"/>
      <c r="BR302" s="136"/>
      <c r="BS302" s="136"/>
      <c r="BT302" s="136"/>
      <c r="BU302" s="136"/>
      <c r="BV302" s="136"/>
      <c r="BW302" s="136"/>
      <c r="BX302" s="136"/>
      <c r="BY302" s="136"/>
      <c r="BZ302" s="136"/>
      <c r="CA302" s="136"/>
      <c r="CB302" s="136"/>
      <c r="CC302" s="136"/>
      <c r="CD302" s="136"/>
      <c r="CE302" s="136"/>
      <c r="CF302" s="136"/>
      <c r="CG302" s="136"/>
      <c r="CH302" s="136"/>
      <c r="CI302" s="136"/>
      <c r="CJ302" s="136"/>
      <c r="CK302" s="136"/>
      <c r="CL302" s="136"/>
      <c r="CM302" s="136"/>
      <c r="CN302" s="136"/>
      <c r="CO302" s="136"/>
      <c r="CP302" s="136"/>
      <c r="CQ302" s="136"/>
      <c r="CR302" s="136"/>
      <c r="CS302" s="136"/>
      <c r="CT302" s="136"/>
      <c r="CU302" s="136"/>
      <c r="CV302" s="136"/>
      <c r="CW302" s="136"/>
      <c r="CX302" s="136"/>
      <c r="CY302" s="136"/>
      <c r="CZ302" s="136"/>
      <c r="DA302" s="136"/>
      <c r="DB302" s="136"/>
      <c r="DC302" s="136"/>
      <c r="DD302" s="136"/>
      <c r="DE302" s="136"/>
      <c r="DF302" s="136"/>
      <c r="DG302" s="136"/>
      <c r="DH302" s="136"/>
      <c r="DI302" s="136"/>
      <c r="DJ302" s="136"/>
      <c r="DK302" s="136"/>
      <c r="DL302" s="136"/>
      <c r="DM302" s="136"/>
      <c r="DN302" s="136"/>
      <c r="DO302" s="136"/>
      <c r="DP302" s="136"/>
      <c r="DQ302" s="136"/>
      <c r="DR302" s="136"/>
      <c r="DS302" s="136"/>
      <c r="DT302" s="136"/>
      <c r="DU302" s="136"/>
      <c r="DV302" s="136"/>
      <c r="DW302" s="136"/>
      <c r="DX302" s="136"/>
      <c r="DY302" s="136"/>
    </row>
    <row r="303" spans="4:129" s="96" customFormat="1" ht="15.75" customHeight="1">
      <c r="D303" s="97"/>
      <c r="E303" s="97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  <c r="AR303" s="136"/>
      <c r="AS303" s="136"/>
      <c r="AT303" s="136"/>
      <c r="AU303" s="136"/>
      <c r="AV303" s="136"/>
      <c r="AW303" s="136"/>
      <c r="AX303" s="136"/>
      <c r="AY303" s="136"/>
      <c r="AZ303" s="136"/>
      <c r="BA303" s="136"/>
      <c r="BB303" s="136"/>
      <c r="BC303" s="136"/>
      <c r="BD303" s="136"/>
      <c r="BE303" s="136"/>
      <c r="BF303" s="136"/>
      <c r="BG303" s="136"/>
      <c r="BH303" s="136"/>
      <c r="BI303" s="136"/>
      <c r="BJ303" s="136"/>
      <c r="BK303" s="136"/>
      <c r="BL303" s="136"/>
      <c r="BM303" s="136"/>
      <c r="BN303" s="136"/>
      <c r="BO303" s="136"/>
      <c r="BP303" s="136"/>
      <c r="BQ303" s="136"/>
      <c r="BR303" s="136"/>
      <c r="BS303" s="136"/>
      <c r="BT303" s="136"/>
      <c r="BU303" s="136"/>
      <c r="BV303" s="136"/>
      <c r="BW303" s="136"/>
      <c r="BX303" s="136"/>
      <c r="BY303" s="136"/>
      <c r="BZ303" s="136"/>
      <c r="CA303" s="136"/>
      <c r="CB303" s="136"/>
      <c r="CC303" s="136"/>
      <c r="CD303" s="136"/>
      <c r="CE303" s="136"/>
      <c r="CF303" s="136"/>
      <c r="CG303" s="136"/>
      <c r="CH303" s="136"/>
      <c r="CI303" s="136"/>
      <c r="CJ303" s="136"/>
      <c r="CK303" s="136"/>
      <c r="CL303" s="136"/>
      <c r="CM303" s="136"/>
      <c r="CN303" s="136"/>
      <c r="CO303" s="136"/>
      <c r="CP303" s="136"/>
      <c r="CQ303" s="136"/>
      <c r="CR303" s="136"/>
      <c r="CS303" s="136"/>
      <c r="CT303" s="136"/>
      <c r="CU303" s="136"/>
      <c r="CV303" s="136"/>
      <c r="CW303" s="136"/>
      <c r="CX303" s="136"/>
      <c r="CY303" s="136"/>
      <c r="CZ303" s="136"/>
      <c r="DA303" s="136"/>
      <c r="DB303" s="136"/>
      <c r="DC303" s="136"/>
      <c r="DD303" s="136"/>
      <c r="DE303" s="136"/>
      <c r="DF303" s="136"/>
      <c r="DG303" s="136"/>
      <c r="DH303" s="136"/>
      <c r="DI303" s="136"/>
      <c r="DJ303" s="136"/>
      <c r="DK303" s="136"/>
      <c r="DL303" s="136"/>
      <c r="DM303" s="136"/>
      <c r="DN303" s="136"/>
      <c r="DO303" s="136"/>
      <c r="DP303" s="136"/>
      <c r="DQ303" s="136"/>
      <c r="DR303" s="136"/>
      <c r="DS303" s="136"/>
      <c r="DT303" s="136"/>
      <c r="DU303" s="136"/>
      <c r="DV303" s="136"/>
      <c r="DW303" s="136"/>
      <c r="DX303" s="136"/>
      <c r="DY303" s="136"/>
    </row>
    <row r="304" spans="4:129" s="96" customFormat="1" ht="15.75" customHeight="1">
      <c r="D304" s="97"/>
      <c r="E304" s="97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  <c r="AR304" s="136"/>
      <c r="AS304" s="136"/>
      <c r="AT304" s="136"/>
      <c r="AU304" s="136"/>
      <c r="AV304" s="136"/>
      <c r="AW304" s="136"/>
      <c r="AX304" s="136"/>
      <c r="AY304" s="136"/>
      <c r="AZ304" s="136"/>
      <c r="BA304" s="136"/>
      <c r="BB304" s="136"/>
      <c r="BC304" s="136"/>
      <c r="BD304" s="136"/>
      <c r="BE304" s="136"/>
      <c r="BF304" s="136"/>
      <c r="BG304" s="136"/>
      <c r="BH304" s="136"/>
      <c r="BI304" s="136"/>
      <c r="BJ304" s="136"/>
      <c r="BK304" s="136"/>
      <c r="BL304" s="136"/>
      <c r="BM304" s="136"/>
      <c r="BN304" s="136"/>
      <c r="BO304" s="136"/>
      <c r="BP304" s="136"/>
      <c r="BQ304" s="136"/>
      <c r="BR304" s="136"/>
      <c r="BS304" s="136"/>
      <c r="BT304" s="136"/>
      <c r="BU304" s="136"/>
      <c r="BV304" s="136"/>
      <c r="BW304" s="136"/>
      <c r="BX304" s="136"/>
      <c r="BY304" s="136"/>
      <c r="BZ304" s="136"/>
      <c r="CA304" s="136"/>
      <c r="CB304" s="136"/>
      <c r="CC304" s="136"/>
      <c r="CD304" s="136"/>
      <c r="CE304" s="136"/>
      <c r="CF304" s="136"/>
      <c r="CG304" s="136"/>
      <c r="CH304" s="136"/>
      <c r="CI304" s="136"/>
      <c r="CJ304" s="136"/>
      <c r="CK304" s="136"/>
      <c r="CL304" s="136"/>
      <c r="CM304" s="136"/>
      <c r="CN304" s="136"/>
      <c r="CO304" s="136"/>
      <c r="CP304" s="136"/>
      <c r="CQ304" s="136"/>
      <c r="CR304" s="136"/>
      <c r="CS304" s="136"/>
      <c r="CT304" s="136"/>
      <c r="CU304" s="136"/>
      <c r="CV304" s="136"/>
      <c r="CW304" s="136"/>
      <c r="CX304" s="136"/>
      <c r="CY304" s="136"/>
      <c r="CZ304" s="136"/>
      <c r="DA304" s="136"/>
      <c r="DB304" s="136"/>
      <c r="DC304" s="136"/>
      <c r="DD304" s="136"/>
      <c r="DE304" s="136"/>
      <c r="DF304" s="136"/>
      <c r="DG304" s="136"/>
      <c r="DH304" s="136"/>
      <c r="DI304" s="136"/>
      <c r="DJ304" s="136"/>
      <c r="DK304" s="136"/>
      <c r="DL304" s="136"/>
      <c r="DM304" s="136"/>
      <c r="DN304" s="136"/>
      <c r="DO304" s="136"/>
      <c r="DP304" s="136"/>
      <c r="DQ304" s="136"/>
      <c r="DR304" s="136"/>
      <c r="DS304" s="136"/>
      <c r="DT304" s="136"/>
      <c r="DU304" s="136"/>
      <c r="DV304" s="136"/>
      <c r="DW304" s="136"/>
      <c r="DX304" s="136"/>
      <c r="DY304" s="136"/>
    </row>
    <row r="305" spans="2:129" s="96" customFormat="1" ht="15.75" customHeight="1">
      <c r="D305" s="97"/>
      <c r="E305" s="97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  <c r="AR305" s="136"/>
      <c r="AS305" s="136"/>
      <c r="AT305" s="136"/>
      <c r="AU305" s="136"/>
      <c r="AV305" s="136"/>
      <c r="AW305" s="136"/>
      <c r="AX305" s="136"/>
      <c r="AY305" s="136"/>
      <c r="AZ305" s="136"/>
      <c r="BA305" s="136"/>
      <c r="BB305" s="136"/>
      <c r="BC305" s="136"/>
      <c r="BD305" s="136"/>
      <c r="BE305" s="136"/>
      <c r="BF305" s="136"/>
      <c r="BG305" s="136"/>
      <c r="BH305" s="136"/>
      <c r="BI305" s="136"/>
      <c r="BJ305" s="136"/>
      <c r="BK305" s="136"/>
      <c r="BL305" s="136"/>
      <c r="BM305" s="136"/>
      <c r="BN305" s="136"/>
      <c r="BO305" s="136"/>
      <c r="BP305" s="136"/>
      <c r="BQ305" s="136"/>
      <c r="BR305" s="136"/>
      <c r="BS305" s="136"/>
      <c r="BT305" s="136"/>
      <c r="BU305" s="136"/>
      <c r="BV305" s="136"/>
      <c r="BW305" s="136"/>
      <c r="BX305" s="136"/>
      <c r="BY305" s="136"/>
      <c r="BZ305" s="136"/>
      <c r="CA305" s="136"/>
      <c r="CB305" s="136"/>
      <c r="CC305" s="136"/>
      <c r="CD305" s="136"/>
      <c r="CE305" s="136"/>
      <c r="CF305" s="136"/>
      <c r="CG305" s="136"/>
      <c r="CH305" s="136"/>
      <c r="CI305" s="136"/>
      <c r="CJ305" s="136"/>
      <c r="CK305" s="136"/>
      <c r="CL305" s="136"/>
      <c r="CM305" s="136"/>
      <c r="CN305" s="136"/>
      <c r="CO305" s="136"/>
      <c r="CP305" s="136"/>
      <c r="CQ305" s="136"/>
      <c r="CR305" s="136"/>
      <c r="CS305" s="136"/>
      <c r="CT305" s="136"/>
      <c r="CU305" s="136"/>
      <c r="CV305" s="136"/>
      <c r="CW305" s="136"/>
      <c r="CX305" s="136"/>
      <c r="CY305" s="136"/>
      <c r="CZ305" s="136"/>
      <c r="DA305" s="136"/>
      <c r="DB305" s="136"/>
      <c r="DC305" s="136"/>
      <c r="DD305" s="136"/>
      <c r="DE305" s="136"/>
      <c r="DF305" s="136"/>
      <c r="DG305" s="136"/>
      <c r="DH305" s="136"/>
      <c r="DI305" s="136"/>
      <c r="DJ305" s="136"/>
      <c r="DK305" s="136"/>
      <c r="DL305" s="136"/>
      <c r="DM305" s="136"/>
      <c r="DN305" s="136"/>
      <c r="DO305" s="136"/>
      <c r="DP305" s="136"/>
      <c r="DQ305" s="136"/>
      <c r="DR305" s="136"/>
      <c r="DS305" s="136"/>
      <c r="DT305" s="136"/>
      <c r="DU305" s="136"/>
      <c r="DV305" s="136"/>
      <c r="DW305" s="136"/>
      <c r="DX305" s="136"/>
      <c r="DY305" s="136"/>
    </row>
    <row r="306" spans="2:129" s="96" customFormat="1" ht="15.75" customHeight="1">
      <c r="D306" s="97"/>
      <c r="E306" s="97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  <c r="AR306" s="136"/>
      <c r="AS306" s="136"/>
      <c r="AT306" s="136"/>
      <c r="AU306" s="136"/>
      <c r="AV306" s="136"/>
      <c r="AW306" s="136"/>
      <c r="AX306" s="136"/>
      <c r="AY306" s="136"/>
      <c r="AZ306" s="136"/>
      <c r="BA306" s="136"/>
      <c r="BB306" s="136"/>
      <c r="BC306" s="136"/>
      <c r="BD306" s="136"/>
      <c r="BE306" s="136"/>
      <c r="BF306" s="136"/>
      <c r="BG306" s="136"/>
      <c r="BH306" s="136"/>
      <c r="BI306" s="136"/>
      <c r="BJ306" s="136"/>
      <c r="BK306" s="136"/>
      <c r="BL306" s="136"/>
      <c r="BM306" s="136"/>
      <c r="BN306" s="136"/>
      <c r="BO306" s="136"/>
      <c r="BP306" s="136"/>
      <c r="BQ306" s="136"/>
      <c r="BR306" s="136"/>
      <c r="BS306" s="136"/>
      <c r="BT306" s="136"/>
      <c r="BU306" s="136"/>
      <c r="BV306" s="136"/>
      <c r="BW306" s="136"/>
      <c r="BX306" s="136"/>
      <c r="BY306" s="136"/>
      <c r="BZ306" s="136"/>
      <c r="CA306" s="136"/>
      <c r="CB306" s="136"/>
      <c r="CC306" s="136"/>
      <c r="CD306" s="136"/>
      <c r="CE306" s="136"/>
      <c r="CF306" s="136"/>
      <c r="CG306" s="136"/>
      <c r="CH306" s="136"/>
      <c r="CI306" s="136"/>
      <c r="CJ306" s="136"/>
      <c r="CK306" s="136"/>
      <c r="CL306" s="136"/>
      <c r="CM306" s="136"/>
      <c r="CN306" s="136"/>
      <c r="CO306" s="136"/>
      <c r="CP306" s="136"/>
      <c r="CQ306" s="136"/>
      <c r="CR306" s="136"/>
      <c r="CS306" s="136"/>
      <c r="CT306" s="136"/>
      <c r="CU306" s="136"/>
      <c r="CV306" s="136"/>
      <c r="CW306" s="136"/>
      <c r="CX306" s="136"/>
      <c r="CY306" s="136"/>
      <c r="CZ306" s="136"/>
      <c r="DA306" s="136"/>
      <c r="DB306" s="136"/>
      <c r="DC306" s="136"/>
      <c r="DD306" s="136"/>
      <c r="DE306" s="136"/>
      <c r="DF306" s="136"/>
      <c r="DG306" s="136"/>
      <c r="DH306" s="136"/>
      <c r="DI306" s="136"/>
      <c r="DJ306" s="136"/>
      <c r="DK306" s="136"/>
      <c r="DL306" s="136"/>
      <c r="DM306" s="136"/>
      <c r="DN306" s="136"/>
      <c r="DO306" s="136"/>
      <c r="DP306" s="136"/>
      <c r="DQ306" s="136"/>
      <c r="DR306" s="136"/>
      <c r="DS306" s="136"/>
      <c r="DT306" s="136"/>
      <c r="DU306" s="136"/>
      <c r="DV306" s="136"/>
      <c r="DW306" s="136"/>
      <c r="DX306" s="136"/>
      <c r="DY306" s="136"/>
    </row>
    <row r="307" spans="2:129" s="96" customFormat="1" ht="15.75" customHeight="1">
      <c r="B307" s="13"/>
      <c r="C307" s="13"/>
      <c r="D307" s="15"/>
      <c r="E307" s="15"/>
      <c r="F307" s="13"/>
      <c r="G307" s="13"/>
      <c r="H307" s="13"/>
      <c r="I307" s="13"/>
      <c r="J307" s="13"/>
      <c r="L307" s="13"/>
      <c r="M307" s="13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  <c r="AR307" s="136"/>
      <c r="AS307" s="136"/>
      <c r="AT307" s="136"/>
      <c r="AU307" s="136"/>
      <c r="AV307" s="136"/>
      <c r="AW307" s="136"/>
      <c r="AX307" s="136"/>
      <c r="AY307" s="136"/>
      <c r="AZ307" s="136"/>
      <c r="BA307" s="136"/>
      <c r="BB307" s="136"/>
      <c r="BC307" s="136"/>
      <c r="BD307" s="136"/>
      <c r="BE307" s="136"/>
      <c r="BF307" s="136"/>
      <c r="BG307" s="136"/>
      <c r="BH307" s="136"/>
      <c r="BI307" s="136"/>
      <c r="BJ307" s="136"/>
      <c r="BK307" s="136"/>
      <c r="BL307" s="136"/>
      <c r="BM307" s="136"/>
      <c r="BN307" s="136"/>
      <c r="BO307" s="136"/>
      <c r="BP307" s="136"/>
      <c r="BQ307" s="136"/>
      <c r="BR307" s="136"/>
      <c r="BS307" s="136"/>
      <c r="BT307" s="136"/>
      <c r="BU307" s="136"/>
      <c r="BV307" s="136"/>
      <c r="BW307" s="136"/>
      <c r="BX307" s="136"/>
      <c r="BY307" s="136"/>
      <c r="BZ307" s="136"/>
      <c r="CA307" s="136"/>
      <c r="CB307" s="136"/>
      <c r="CC307" s="136"/>
      <c r="CD307" s="136"/>
      <c r="CE307" s="136"/>
      <c r="CF307" s="136"/>
      <c r="CG307" s="136"/>
      <c r="CH307" s="136"/>
      <c r="CI307" s="136"/>
      <c r="CJ307" s="136"/>
      <c r="CK307" s="136"/>
      <c r="CL307" s="136"/>
      <c r="CM307" s="136"/>
      <c r="CN307" s="136"/>
      <c r="CO307" s="136"/>
      <c r="CP307" s="136"/>
      <c r="CQ307" s="136"/>
      <c r="CR307" s="136"/>
      <c r="CS307" s="136"/>
      <c r="CT307" s="136"/>
      <c r="CU307" s="136"/>
      <c r="CV307" s="136"/>
      <c r="CW307" s="136"/>
      <c r="CX307" s="136"/>
      <c r="CY307" s="136"/>
      <c r="CZ307" s="136"/>
      <c r="DA307" s="136"/>
      <c r="DB307" s="136"/>
      <c r="DC307" s="136"/>
      <c r="DD307" s="136"/>
      <c r="DE307" s="136"/>
      <c r="DF307" s="136"/>
      <c r="DG307" s="136"/>
      <c r="DH307" s="136"/>
      <c r="DI307" s="136"/>
      <c r="DJ307" s="136"/>
      <c r="DK307" s="136"/>
      <c r="DL307" s="136"/>
      <c r="DM307" s="136"/>
      <c r="DN307" s="136"/>
      <c r="DO307" s="136"/>
      <c r="DP307" s="136"/>
      <c r="DQ307" s="136"/>
      <c r="DR307" s="136"/>
      <c r="DS307" s="136"/>
      <c r="DT307" s="136"/>
      <c r="DU307" s="136"/>
      <c r="DV307" s="136"/>
      <c r="DW307" s="136"/>
      <c r="DX307" s="136"/>
      <c r="DY307" s="136"/>
    </row>
    <row r="308" spans="2:129" s="96" customFormat="1" ht="15.75" customHeight="1">
      <c r="B308" s="13"/>
      <c r="C308" s="13"/>
      <c r="D308" s="15"/>
      <c r="E308" s="15"/>
      <c r="F308" s="13"/>
      <c r="G308" s="13"/>
      <c r="H308" s="13"/>
      <c r="I308" s="13"/>
      <c r="J308" s="13"/>
      <c r="L308" s="13"/>
      <c r="M308" s="13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  <c r="AR308" s="136"/>
      <c r="AS308" s="136"/>
      <c r="AT308" s="136"/>
      <c r="AU308" s="136"/>
      <c r="AV308" s="136"/>
      <c r="AW308" s="136"/>
      <c r="AX308" s="136"/>
      <c r="AY308" s="136"/>
      <c r="AZ308" s="136"/>
      <c r="BA308" s="136"/>
      <c r="BB308" s="136"/>
      <c r="BC308" s="136"/>
      <c r="BD308" s="136"/>
      <c r="BE308" s="136"/>
      <c r="BF308" s="136"/>
      <c r="BG308" s="136"/>
      <c r="BH308" s="136"/>
      <c r="BI308" s="136"/>
      <c r="BJ308" s="136"/>
      <c r="BK308" s="136"/>
      <c r="BL308" s="136"/>
      <c r="BM308" s="136"/>
      <c r="BN308" s="136"/>
      <c r="BO308" s="136"/>
      <c r="BP308" s="136"/>
      <c r="BQ308" s="136"/>
      <c r="BR308" s="136"/>
      <c r="BS308" s="136"/>
      <c r="BT308" s="136"/>
      <c r="BU308" s="136"/>
      <c r="BV308" s="136"/>
      <c r="BW308" s="136"/>
      <c r="BX308" s="136"/>
      <c r="BY308" s="136"/>
      <c r="BZ308" s="136"/>
      <c r="CA308" s="136"/>
      <c r="CB308" s="136"/>
      <c r="CC308" s="136"/>
      <c r="CD308" s="136"/>
      <c r="CE308" s="136"/>
      <c r="CF308" s="136"/>
      <c r="CG308" s="136"/>
      <c r="CH308" s="136"/>
      <c r="CI308" s="136"/>
      <c r="CJ308" s="136"/>
      <c r="CK308" s="136"/>
      <c r="CL308" s="136"/>
      <c r="CM308" s="136"/>
      <c r="CN308" s="136"/>
      <c r="CO308" s="136"/>
      <c r="CP308" s="136"/>
      <c r="CQ308" s="136"/>
      <c r="CR308" s="136"/>
      <c r="CS308" s="136"/>
      <c r="CT308" s="136"/>
      <c r="CU308" s="136"/>
      <c r="CV308" s="136"/>
      <c r="CW308" s="136"/>
      <c r="CX308" s="136"/>
      <c r="CY308" s="136"/>
      <c r="CZ308" s="136"/>
      <c r="DA308" s="136"/>
      <c r="DB308" s="136"/>
      <c r="DC308" s="136"/>
      <c r="DD308" s="136"/>
      <c r="DE308" s="136"/>
      <c r="DF308" s="136"/>
      <c r="DG308" s="136"/>
      <c r="DH308" s="136"/>
      <c r="DI308" s="136"/>
      <c r="DJ308" s="136"/>
      <c r="DK308" s="136"/>
      <c r="DL308" s="136"/>
      <c r="DM308" s="136"/>
      <c r="DN308" s="136"/>
      <c r="DO308" s="136"/>
      <c r="DP308" s="136"/>
      <c r="DQ308" s="136"/>
      <c r="DR308" s="136"/>
      <c r="DS308" s="136"/>
      <c r="DT308" s="136"/>
      <c r="DU308" s="136"/>
      <c r="DV308" s="136"/>
      <c r="DW308" s="136"/>
      <c r="DX308" s="136"/>
      <c r="DY308" s="136"/>
    </row>
    <row r="309" spans="2:129" s="96" customFormat="1" ht="15.75" customHeight="1">
      <c r="B309" s="13"/>
      <c r="C309" s="13"/>
      <c r="D309" s="15"/>
      <c r="E309" s="15"/>
      <c r="F309" s="13"/>
      <c r="G309" s="13"/>
      <c r="H309" s="13"/>
      <c r="I309" s="13"/>
      <c r="J309" s="13"/>
      <c r="L309" s="13"/>
      <c r="M309" s="13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  <c r="AR309" s="136"/>
      <c r="AS309" s="136"/>
      <c r="AT309" s="136"/>
      <c r="AU309" s="136"/>
      <c r="AV309" s="136"/>
      <c r="AW309" s="136"/>
      <c r="AX309" s="136"/>
      <c r="AY309" s="136"/>
      <c r="AZ309" s="136"/>
      <c r="BA309" s="136"/>
      <c r="BB309" s="136"/>
      <c r="BC309" s="136"/>
      <c r="BD309" s="136"/>
      <c r="BE309" s="136"/>
      <c r="BF309" s="136"/>
      <c r="BG309" s="136"/>
      <c r="BH309" s="136"/>
      <c r="BI309" s="136"/>
      <c r="BJ309" s="136"/>
      <c r="BK309" s="136"/>
      <c r="BL309" s="136"/>
      <c r="BM309" s="136"/>
      <c r="BN309" s="136"/>
      <c r="BO309" s="136"/>
      <c r="BP309" s="136"/>
      <c r="BQ309" s="136"/>
      <c r="BR309" s="136"/>
      <c r="BS309" s="136"/>
      <c r="BT309" s="136"/>
      <c r="BU309" s="136"/>
      <c r="BV309" s="136"/>
      <c r="BW309" s="136"/>
      <c r="BX309" s="136"/>
      <c r="BY309" s="136"/>
      <c r="BZ309" s="136"/>
      <c r="CA309" s="136"/>
      <c r="CB309" s="136"/>
      <c r="CC309" s="136"/>
      <c r="CD309" s="136"/>
      <c r="CE309" s="136"/>
      <c r="CF309" s="136"/>
      <c r="CG309" s="136"/>
      <c r="CH309" s="136"/>
      <c r="CI309" s="136"/>
      <c r="CJ309" s="136"/>
      <c r="CK309" s="136"/>
      <c r="CL309" s="136"/>
      <c r="CM309" s="136"/>
      <c r="CN309" s="136"/>
      <c r="CO309" s="136"/>
      <c r="CP309" s="136"/>
      <c r="CQ309" s="136"/>
      <c r="CR309" s="136"/>
      <c r="CS309" s="136"/>
      <c r="CT309" s="136"/>
      <c r="CU309" s="136"/>
      <c r="CV309" s="136"/>
      <c r="CW309" s="136"/>
      <c r="CX309" s="136"/>
      <c r="CY309" s="136"/>
      <c r="CZ309" s="136"/>
      <c r="DA309" s="136"/>
      <c r="DB309" s="136"/>
      <c r="DC309" s="136"/>
      <c r="DD309" s="136"/>
      <c r="DE309" s="136"/>
      <c r="DF309" s="136"/>
      <c r="DG309" s="136"/>
      <c r="DH309" s="136"/>
      <c r="DI309" s="136"/>
      <c r="DJ309" s="136"/>
      <c r="DK309" s="136"/>
      <c r="DL309" s="136"/>
      <c r="DM309" s="136"/>
      <c r="DN309" s="136"/>
      <c r="DO309" s="136"/>
      <c r="DP309" s="136"/>
      <c r="DQ309" s="136"/>
      <c r="DR309" s="136"/>
      <c r="DS309" s="136"/>
      <c r="DT309" s="136"/>
      <c r="DU309" s="136"/>
      <c r="DV309" s="136"/>
      <c r="DW309" s="136"/>
      <c r="DX309" s="136"/>
      <c r="DY309" s="136"/>
    </row>
    <row r="310" spans="2:129" s="96" customFormat="1" ht="15.75" customHeight="1">
      <c r="B310" s="13"/>
      <c r="C310" s="13"/>
      <c r="D310" s="15"/>
      <c r="E310" s="15"/>
      <c r="F310" s="13"/>
      <c r="G310" s="13"/>
      <c r="H310" s="13"/>
      <c r="I310" s="13"/>
      <c r="J310" s="13"/>
      <c r="L310" s="13"/>
      <c r="M310" s="13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  <c r="AR310" s="136"/>
      <c r="AS310" s="136"/>
      <c r="AT310" s="136"/>
      <c r="AU310" s="136"/>
      <c r="AV310" s="136"/>
      <c r="AW310" s="136"/>
      <c r="AX310" s="136"/>
      <c r="AY310" s="136"/>
      <c r="AZ310" s="136"/>
      <c r="BA310" s="136"/>
      <c r="BB310" s="136"/>
      <c r="BC310" s="136"/>
      <c r="BD310" s="136"/>
      <c r="BE310" s="136"/>
      <c r="BF310" s="136"/>
      <c r="BG310" s="136"/>
      <c r="BH310" s="136"/>
      <c r="BI310" s="136"/>
      <c r="BJ310" s="136"/>
      <c r="BK310" s="136"/>
      <c r="BL310" s="136"/>
      <c r="BM310" s="136"/>
      <c r="BN310" s="136"/>
      <c r="BO310" s="136"/>
      <c r="BP310" s="136"/>
      <c r="BQ310" s="136"/>
      <c r="BR310" s="136"/>
      <c r="BS310" s="136"/>
      <c r="BT310" s="136"/>
      <c r="BU310" s="136"/>
      <c r="BV310" s="136"/>
      <c r="BW310" s="136"/>
      <c r="BX310" s="136"/>
      <c r="BY310" s="136"/>
      <c r="BZ310" s="136"/>
      <c r="CA310" s="136"/>
      <c r="CB310" s="136"/>
      <c r="CC310" s="136"/>
      <c r="CD310" s="136"/>
      <c r="CE310" s="136"/>
      <c r="CF310" s="136"/>
      <c r="CG310" s="136"/>
      <c r="CH310" s="136"/>
      <c r="CI310" s="136"/>
      <c r="CJ310" s="136"/>
      <c r="CK310" s="136"/>
      <c r="CL310" s="136"/>
      <c r="CM310" s="136"/>
      <c r="CN310" s="136"/>
      <c r="CO310" s="136"/>
      <c r="CP310" s="136"/>
      <c r="CQ310" s="136"/>
      <c r="CR310" s="136"/>
      <c r="CS310" s="136"/>
      <c r="CT310" s="136"/>
      <c r="CU310" s="136"/>
      <c r="CV310" s="136"/>
      <c r="CW310" s="136"/>
      <c r="CX310" s="136"/>
      <c r="CY310" s="136"/>
      <c r="CZ310" s="136"/>
      <c r="DA310" s="136"/>
      <c r="DB310" s="136"/>
      <c r="DC310" s="136"/>
      <c r="DD310" s="136"/>
      <c r="DE310" s="136"/>
      <c r="DF310" s="136"/>
      <c r="DG310" s="136"/>
      <c r="DH310" s="136"/>
      <c r="DI310" s="136"/>
      <c r="DJ310" s="136"/>
      <c r="DK310" s="136"/>
      <c r="DL310" s="136"/>
      <c r="DM310" s="136"/>
      <c r="DN310" s="136"/>
      <c r="DO310" s="136"/>
      <c r="DP310" s="136"/>
      <c r="DQ310" s="136"/>
      <c r="DR310" s="136"/>
      <c r="DS310" s="136"/>
      <c r="DT310" s="136"/>
      <c r="DU310" s="136"/>
      <c r="DV310" s="136"/>
      <c r="DW310" s="136"/>
      <c r="DX310" s="136"/>
      <c r="DY310" s="136"/>
    </row>
    <row r="311" spans="2:129" s="96" customFormat="1" ht="15.75" customHeight="1">
      <c r="B311" s="13"/>
      <c r="C311" s="13"/>
      <c r="D311" s="15"/>
      <c r="E311" s="15"/>
      <c r="F311" s="13"/>
      <c r="G311" s="13"/>
      <c r="H311" s="13"/>
      <c r="I311" s="13"/>
      <c r="J311" s="13"/>
      <c r="L311" s="13"/>
      <c r="M311" s="13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  <c r="AR311" s="136"/>
      <c r="AS311" s="136"/>
      <c r="AT311" s="136"/>
      <c r="AU311" s="136"/>
      <c r="AV311" s="136"/>
      <c r="AW311" s="136"/>
      <c r="AX311" s="136"/>
      <c r="AY311" s="136"/>
      <c r="AZ311" s="136"/>
      <c r="BA311" s="136"/>
      <c r="BB311" s="136"/>
      <c r="BC311" s="136"/>
      <c r="BD311" s="136"/>
      <c r="BE311" s="136"/>
      <c r="BF311" s="136"/>
      <c r="BG311" s="136"/>
      <c r="BH311" s="136"/>
      <c r="BI311" s="136"/>
      <c r="BJ311" s="136"/>
      <c r="BK311" s="136"/>
      <c r="BL311" s="136"/>
      <c r="BM311" s="136"/>
      <c r="BN311" s="136"/>
      <c r="BO311" s="136"/>
      <c r="BP311" s="136"/>
      <c r="BQ311" s="136"/>
      <c r="BR311" s="136"/>
      <c r="BS311" s="136"/>
      <c r="BT311" s="136"/>
      <c r="BU311" s="136"/>
      <c r="BV311" s="136"/>
      <c r="BW311" s="136"/>
      <c r="BX311" s="136"/>
      <c r="BY311" s="136"/>
      <c r="BZ311" s="136"/>
      <c r="CA311" s="136"/>
      <c r="CB311" s="136"/>
      <c r="CC311" s="136"/>
      <c r="CD311" s="136"/>
      <c r="CE311" s="136"/>
      <c r="CF311" s="136"/>
      <c r="CG311" s="136"/>
      <c r="CH311" s="136"/>
      <c r="CI311" s="136"/>
      <c r="CJ311" s="136"/>
      <c r="CK311" s="136"/>
      <c r="CL311" s="136"/>
      <c r="CM311" s="136"/>
      <c r="CN311" s="136"/>
      <c r="CO311" s="136"/>
      <c r="CP311" s="136"/>
      <c r="CQ311" s="136"/>
      <c r="CR311" s="136"/>
      <c r="CS311" s="136"/>
      <c r="CT311" s="136"/>
      <c r="CU311" s="136"/>
      <c r="CV311" s="136"/>
      <c r="CW311" s="136"/>
      <c r="CX311" s="136"/>
      <c r="CY311" s="136"/>
      <c r="CZ311" s="136"/>
      <c r="DA311" s="136"/>
      <c r="DB311" s="136"/>
      <c r="DC311" s="136"/>
      <c r="DD311" s="136"/>
      <c r="DE311" s="136"/>
      <c r="DF311" s="136"/>
      <c r="DG311" s="136"/>
      <c r="DH311" s="136"/>
      <c r="DI311" s="136"/>
      <c r="DJ311" s="136"/>
      <c r="DK311" s="136"/>
      <c r="DL311" s="136"/>
      <c r="DM311" s="136"/>
      <c r="DN311" s="136"/>
      <c r="DO311" s="136"/>
      <c r="DP311" s="136"/>
      <c r="DQ311" s="136"/>
      <c r="DR311" s="136"/>
      <c r="DS311" s="136"/>
      <c r="DT311" s="136"/>
      <c r="DU311" s="136"/>
      <c r="DV311" s="136"/>
      <c r="DW311" s="136"/>
      <c r="DX311" s="136"/>
      <c r="DY311" s="136"/>
    </row>
    <row r="312" spans="2:129" s="96" customFormat="1" ht="15.75" customHeight="1">
      <c r="B312" s="13"/>
      <c r="C312" s="13"/>
      <c r="D312" s="15"/>
      <c r="E312" s="15"/>
      <c r="F312" s="13"/>
      <c r="G312" s="13"/>
      <c r="H312" s="13"/>
      <c r="I312" s="13"/>
      <c r="J312" s="13"/>
      <c r="L312" s="13"/>
      <c r="M312" s="13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  <c r="AR312" s="136"/>
      <c r="AS312" s="136"/>
      <c r="AT312" s="136"/>
      <c r="AU312" s="136"/>
      <c r="AV312" s="136"/>
      <c r="AW312" s="136"/>
      <c r="AX312" s="136"/>
      <c r="AY312" s="136"/>
      <c r="AZ312" s="136"/>
      <c r="BA312" s="136"/>
      <c r="BB312" s="136"/>
      <c r="BC312" s="136"/>
      <c r="BD312" s="136"/>
      <c r="BE312" s="136"/>
      <c r="BF312" s="136"/>
      <c r="BG312" s="136"/>
      <c r="BH312" s="136"/>
      <c r="BI312" s="136"/>
      <c r="BJ312" s="136"/>
      <c r="BK312" s="136"/>
      <c r="BL312" s="136"/>
      <c r="BM312" s="136"/>
      <c r="BN312" s="136"/>
      <c r="BO312" s="136"/>
      <c r="BP312" s="136"/>
      <c r="BQ312" s="136"/>
      <c r="BR312" s="136"/>
      <c r="BS312" s="136"/>
      <c r="BT312" s="136"/>
      <c r="BU312" s="136"/>
      <c r="BV312" s="136"/>
      <c r="BW312" s="136"/>
      <c r="BX312" s="136"/>
      <c r="BY312" s="136"/>
      <c r="BZ312" s="136"/>
      <c r="CA312" s="136"/>
      <c r="CB312" s="136"/>
      <c r="CC312" s="136"/>
      <c r="CD312" s="136"/>
      <c r="CE312" s="136"/>
      <c r="CF312" s="136"/>
      <c r="CG312" s="136"/>
      <c r="CH312" s="136"/>
      <c r="CI312" s="136"/>
      <c r="CJ312" s="136"/>
      <c r="CK312" s="136"/>
      <c r="CL312" s="136"/>
      <c r="CM312" s="136"/>
      <c r="CN312" s="136"/>
      <c r="CO312" s="136"/>
      <c r="CP312" s="136"/>
      <c r="CQ312" s="136"/>
      <c r="CR312" s="136"/>
      <c r="CS312" s="136"/>
      <c r="CT312" s="136"/>
      <c r="CU312" s="136"/>
      <c r="CV312" s="136"/>
      <c r="CW312" s="136"/>
      <c r="CX312" s="136"/>
      <c r="CY312" s="136"/>
      <c r="CZ312" s="136"/>
      <c r="DA312" s="136"/>
      <c r="DB312" s="136"/>
      <c r="DC312" s="136"/>
      <c r="DD312" s="136"/>
      <c r="DE312" s="136"/>
      <c r="DF312" s="136"/>
      <c r="DG312" s="136"/>
      <c r="DH312" s="136"/>
      <c r="DI312" s="136"/>
      <c r="DJ312" s="136"/>
      <c r="DK312" s="136"/>
      <c r="DL312" s="136"/>
      <c r="DM312" s="136"/>
      <c r="DN312" s="136"/>
      <c r="DO312" s="136"/>
      <c r="DP312" s="136"/>
      <c r="DQ312" s="136"/>
      <c r="DR312" s="136"/>
      <c r="DS312" s="136"/>
      <c r="DT312" s="136"/>
      <c r="DU312" s="136"/>
      <c r="DV312" s="136"/>
      <c r="DW312" s="136"/>
      <c r="DX312" s="136"/>
      <c r="DY312" s="136"/>
    </row>
    <row r="313" spans="2:129" s="96" customFormat="1" ht="15.75" customHeight="1">
      <c r="B313" s="13"/>
      <c r="C313" s="13"/>
      <c r="D313" s="15"/>
      <c r="E313" s="15"/>
      <c r="F313" s="13"/>
      <c r="G313" s="13"/>
      <c r="H313" s="13"/>
      <c r="I313" s="13"/>
      <c r="J313" s="13"/>
      <c r="L313" s="13"/>
      <c r="M313" s="13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  <c r="AR313" s="136"/>
      <c r="AS313" s="136"/>
      <c r="AT313" s="136"/>
      <c r="AU313" s="136"/>
      <c r="AV313" s="136"/>
      <c r="AW313" s="136"/>
      <c r="AX313" s="136"/>
      <c r="AY313" s="136"/>
      <c r="AZ313" s="136"/>
      <c r="BA313" s="136"/>
      <c r="BB313" s="136"/>
      <c r="BC313" s="136"/>
      <c r="BD313" s="136"/>
      <c r="BE313" s="136"/>
      <c r="BF313" s="136"/>
      <c r="BG313" s="136"/>
      <c r="BH313" s="136"/>
      <c r="BI313" s="136"/>
      <c r="BJ313" s="136"/>
      <c r="BK313" s="136"/>
      <c r="BL313" s="136"/>
      <c r="BM313" s="136"/>
      <c r="BN313" s="136"/>
      <c r="BO313" s="136"/>
      <c r="BP313" s="136"/>
      <c r="BQ313" s="136"/>
      <c r="BR313" s="136"/>
      <c r="BS313" s="136"/>
      <c r="BT313" s="136"/>
      <c r="BU313" s="136"/>
      <c r="BV313" s="136"/>
      <c r="BW313" s="136"/>
      <c r="BX313" s="136"/>
      <c r="BY313" s="136"/>
      <c r="BZ313" s="136"/>
      <c r="CA313" s="136"/>
      <c r="CB313" s="136"/>
      <c r="CC313" s="136"/>
      <c r="CD313" s="136"/>
      <c r="CE313" s="136"/>
      <c r="CF313" s="136"/>
      <c r="CG313" s="136"/>
      <c r="CH313" s="136"/>
      <c r="CI313" s="136"/>
      <c r="CJ313" s="136"/>
      <c r="CK313" s="136"/>
      <c r="CL313" s="136"/>
      <c r="CM313" s="136"/>
      <c r="CN313" s="136"/>
      <c r="CO313" s="136"/>
      <c r="CP313" s="136"/>
      <c r="CQ313" s="136"/>
      <c r="CR313" s="136"/>
      <c r="CS313" s="136"/>
      <c r="CT313" s="136"/>
      <c r="CU313" s="136"/>
      <c r="CV313" s="136"/>
      <c r="CW313" s="136"/>
      <c r="CX313" s="136"/>
      <c r="CY313" s="136"/>
      <c r="CZ313" s="136"/>
      <c r="DA313" s="136"/>
      <c r="DB313" s="136"/>
      <c r="DC313" s="136"/>
      <c r="DD313" s="136"/>
      <c r="DE313" s="136"/>
      <c r="DF313" s="136"/>
      <c r="DG313" s="136"/>
      <c r="DH313" s="136"/>
      <c r="DI313" s="136"/>
      <c r="DJ313" s="136"/>
      <c r="DK313" s="136"/>
      <c r="DL313" s="136"/>
      <c r="DM313" s="136"/>
      <c r="DN313" s="136"/>
      <c r="DO313" s="136"/>
      <c r="DP313" s="136"/>
      <c r="DQ313" s="136"/>
      <c r="DR313" s="136"/>
      <c r="DS313" s="136"/>
      <c r="DT313" s="136"/>
      <c r="DU313" s="136"/>
      <c r="DV313" s="136"/>
      <c r="DW313" s="136"/>
      <c r="DX313" s="136"/>
      <c r="DY313" s="136"/>
    </row>
    <row r="314" spans="2:129" s="96" customFormat="1" ht="15.75" customHeight="1">
      <c r="B314" s="13"/>
      <c r="C314" s="13"/>
      <c r="D314" s="15"/>
      <c r="E314" s="15"/>
      <c r="F314" s="13"/>
      <c r="G314" s="13"/>
      <c r="H314" s="13"/>
      <c r="I314" s="13"/>
      <c r="J314" s="13"/>
      <c r="L314" s="13"/>
      <c r="M314" s="13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  <c r="AR314" s="136"/>
      <c r="AS314" s="136"/>
      <c r="AT314" s="136"/>
      <c r="AU314" s="136"/>
      <c r="AV314" s="136"/>
      <c r="AW314" s="136"/>
      <c r="AX314" s="136"/>
      <c r="AY314" s="136"/>
      <c r="AZ314" s="136"/>
      <c r="BA314" s="136"/>
      <c r="BB314" s="136"/>
      <c r="BC314" s="136"/>
      <c r="BD314" s="136"/>
      <c r="BE314" s="136"/>
      <c r="BF314" s="136"/>
      <c r="BG314" s="136"/>
      <c r="BH314" s="136"/>
      <c r="BI314" s="136"/>
      <c r="BJ314" s="136"/>
      <c r="BK314" s="136"/>
      <c r="BL314" s="136"/>
      <c r="BM314" s="136"/>
      <c r="BN314" s="136"/>
      <c r="BO314" s="136"/>
      <c r="BP314" s="136"/>
      <c r="BQ314" s="136"/>
      <c r="BR314" s="136"/>
      <c r="BS314" s="136"/>
      <c r="BT314" s="136"/>
      <c r="BU314" s="136"/>
      <c r="BV314" s="136"/>
      <c r="BW314" s="136"/>
      <c r="BX314" s="136"/>
      <c r="BY314" s="136"/>
      <c r="BZ314" s="136"/>
      <c r="CA314" s="136"/>
      <c r="CB314" s="136"/>
      <c r="CC314" s="136"/>
      <c r="CD314" s="136"/>
      <c r="CE314" s="136"/>
      <c r="CF314" s="136"/>
      <c r="CG314" s="136"/>
      <c r="CH314" s="136"/>
      <c r="CI314" s="136"/>
      <c r="CJ314" s="136"/>
      <c r="CK314" s="136"/>
      <c r="CL314" s="136"/>
      <c r="CM314" s="136"/>
      <c r="CN314" s="136"/>
      <c r="CO314" s="136"/>
      <c r="CP314" s="136"/>
      <c r="CQ314" s="136"/>
      <c r="CR314" s="136"/>
      <c r="CS314" s="136"/>
      <c r="CT314" s="136"/>
      <c r="CU314" s="136"/>
      <c r="CV314" s="136"/>
      <c r="CW314" s="136"/>
      <c r="CX314" s="136"/>
      <c r="CY314" s="136"/>
      <c r="CZ314" s="136"/>
      <c r="DA314" s="136"/>
      <c r="DB314" s="136"/>
      <c r="DC314" s="136"/>
      <c r="DD314" s="136"/>
      <c r="DE314" s="136"/>
      <c r="DF314" s="136"/>
      <c r="DG314" s="136"/>
      <c r="DH314" s="136"/>
      <c r="DI314" s="136"/>
      <c r="DJ314" s="136"/>
      <c r="DK314" s="136"/>
      <c r="DL314" s="136"/>
      <c r="DM314" s="136"/>
      <c r="DN314" s="136"/>
      <c r="DO314" s="136"/>
      <c r="DP314" s="136"/>
      <c r="DQ314" s="136"/>
      <c r="DR314" s="136"/>
      <c r="DS314" s="136"/>
      <c r="DT314" s="136"/>
      <c r="DU314" s="136"/>
      <c r="DV314" s="136"/>
      <c r="DW314" s="136"/>
      <c r="DX314" s="136"/>
      <c r="DY314" s="136"/>
    </row>
    <row r="315" spans="2:129" s="96" customFormat="1" ht="15.75" customHeight="1">
      <c r="B315" s="13"/>
      <c r="C315" s="13"/>
      <c r="D315" s="15"/>
      <c r="E315" s="15"/>
      <c r="F315" s="13"/>
      <c r="G315" s="13"/>
      <c r="H315" s="13"/>
      <c r="I315" s="13"/>
      <c r="J315" s="13"/>
      <c r="L315" s="13"/>
      <c r="M315" s="13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  <c r="AR315" s="136"/>
      <c r="AS315" s="136"/>
      <c r="AT315" s="136"/>
      <c r="AU315" s="136"/>
      <c r="AV315" s="136"/>
      <c r="AW315" s="136"/>
      <c r="AX315" s="136"/>
      <c r="AY315" s="136"/>
      <c r="AZ315" s="136"/>
      <c r="BA315" s="136"/>
      <c r="BB315" s="136"/>
      <c r="BC315" s="136"/>
      <c r="BD315" s="136"/>
      <c r="BE315" s="136"/>
      <c r="BF315" s="136"/>
      <c r="BG315" s="136"/>
      <c r="BH315" s="136"/>
      <c r="BI315" s="136"/>
      <c r="BJ315" s="136"/>
      <c r="BK315" s="136"/>
      <c r="BL315" s="136"/>
      <c r="BM315" s="136"/>
      <c r="BN315" s="136"/>
      <c r="BO315" s="136"/>
      <c r="BP315" s="136"/>
      <c r="BQ315" s="136"/>
      <c r="BR315" s="136"/>
      <c r="BS315" s="136"/>
      <c r="BT315" s="136"/>
      <c r="BU315" s="136"/>
      <c r="BV315" s="136"/>
      <c r="BW315" s="136"/>
      <c r="BX315" s="136"/>
      <c r="BY315" s="136"/>
      <c r="BZ315" s="136"/>
      <c r="CA315" s="136"/>
      <c r="CB315" s="136"/>
      <c r="CC315" s="136"/>
      <c r="CD315" s="136"/>
      <c r="CE315" s="136"/>
      <c r="CF315" s="136"/>
      <c r="CG315" s="136"/>
      <c r="CH315" s="136"/>
      <c r="CI315" s="136"/>
      <c r="CJ315" s="136"/>
      <c r="CK315" s="136"/>
      <c r="CL315" s="136"/>
      <c r="CM315" s="136"/>
      <c r="CN315" s="136"/>
      <c r="CO315" s="136"/>
      <c r="CP315" s="136"/>
      <c r="CQ315" s="136"/>
      <c r="CR315" s="136"/>
      <c r="CS315" s="136"/>
      <c r="CT315" s="136"/>
      <c r="CU315" s="136"/>
      <c r="CV315" s="136"/>
      <c r="CW315" s="136"/>
      <c r="CX315" s="136"/>
      <c r="CY315" s="136"/>
      <c r="CZ315" s="136"/>
      <c r="DA315" s="136"/>
      <c r="DB315" s="136"/>
      <c r="DC315" s="136"/>
      <c r="DD315" s="136"/>
      <c r="DE315" s="136"/>
      <c r="DF315" s="136"/>
      <c r="DG315" s="136"/>
      <c r="DH315" s="136"/>
      <c r="DI315" s="136"/>
      <c r="DJ315" s="136"/>
      <c r="DK315" s="136"/>
      <c r="DL315" s="136"/>
      <c r="DM315" s="136"/>
      <c r="DN315" s="136"/>
      <c r="DO315" s="136"/>
      <c r="DP315" s="136"/>
      <c r="DQ315" s="136"/>
      <c r="DR315" s="136"/>
      <c r="DS315" s="136"/>
      <c r="DT315" s="136"/>
      <c r="DU315" s="136"/>
      <c r="DV315" s="136"/>
      <c r="DW315" s="136"/>
      <c r="DX315" s="136"/>
      <c r="DY315" s="136"/>
    </row>
  </sheetData>
  <sheetProtection algorithmName="SHA-512" hashValue="0WQQjd1rhGRMqhl7UrtE2YkcD31bBLOLjLstGuznjewlrMfxwqt2oHz4wyEsAKPF8Y1iVKe7F51hm5CoPm23Nw==" saltValue="e8kg42OrVg3jmN0bmTZ/6Q==" spinCount="100000" sheet="1" objects="1" scenarios="1"/>
  <mergeCells count="18">
    <mergeCell ref="J22:J23"/>
    <mergeCell ref="K22:K23"/>
    <mergeCell ref="L22:L23"/>
    <mergeCell ref="B22:D23"/>
    <mergeCell ref="E22:I22"/>
    <mergeCell ref="E23:I23"/>
    <mergeCell ref="B17:C19"/>
    <mergeCell ref="B8:C10"/>
    <mergeCell ref="B11:C13"/>
    <mergeCell ref="B14:C16"/>
    <mergeCell ref="B4:N4"/>
    <mergeCell ref="G6:J6"/>
    <mergeCell ref="K6:K7"/>
    <mergeCell ref="L6:L7"/>
    <mergeCell ref="M6:M7"/>
    <mergeCell ref="E6:E7"/>
    <mergeCell ref="F6:F7"/>
    <mergeCell ref="N6:N7"/>
  </mergeCells>
  <phoneticPr fontId="3" type="noConversion"/>
  <pageMargins left="0.74803149606299213" right="0.43307086614173229" top="1.1811023622047245" bottom="0" header="0.51181102362204722" footer="0"/>
  <pageSetup scale="86" orientation="portrait" horizontalDpi="1200" verticalDpi="1200" r:id="rId1"/>
  <headerFooter alignWithMargins="0">
    <oddHeader xml:space="preserve">&amp;C&amp;11INSTITUTO SUPERIOR TÉCNICO — BALANÇO SOCIAL DE 2018
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9DE0"/>
  </sheetPr>
  <dimension ref="A1:DL277"/>
  <sheetViews>
    <sheetView showGridLines="0" showRowColHeaders="0" zoomScale="90" zoomScaleNormal="90" zoomScaleSheetLayoutView="100" workbookViewId="0">
      <selection activeCell="B49" sqref="B49:F50"/>
    </sheetView>
  </sheetViews>
  <sheetFormatPr defaultColWidth="9.109375" defaultRowHeight="15.75" customHeight="1"/>
  <cols>
    <col min="1" max="1" width="3.33203125" style="96" customWidth="1"/>
    <col min="2" max="2" width="5.33203125" style="13" customWidth="1"/>
    <col min="3" max="3" width="21.109375" style="13" customWidth="1"/>
    <col min="4" max="4" width="2.44140625" style="15" customWidth="1"/>
    <col min="5" max="5" width="7.33203125" style="15" customWidth="1"/>
    <col min="6" max="13" width="7.33203125" style="13" customWidth="1"/>
    <col min="14" max="14" width="7.33203125" style="96" customWidth="1"/>
    <col min="15" max="15" width="6.109375" style="13" customWidth="1"/>
    <col min="16" max="16" width="6.21875" style="13" customWidth="1"/>
    <col min="17" max="17" width="7.33203125" style="136" customWidth="1"/>
    <col min="18" max="116" width="9.109375" style="136"/>
    <col min="117" max="16384" width="9.109375" style="13"/>
  </cols>
  <sheetData>
    <row r="1" spans="1:116" ht="15.75" customHeight="1">
      <c r="A1" s="136"/>
      <c r="B1" s="150"/>
      <c r="C1" s="150"/>
      <c r="D1" s="48"/>
      <c r="E1" s="48"/>
      <c r="F1" s="150"/>
      <c r="G1" s="150"/>
      <c r="H1" s="150"/>
      <c r="I1" s="150"/>
      <c r="J1" s="150"/>
      <c r="K1" s="150"/>
      <c r="L1" s="150"/>
      <c r="M1" s="150"/>
      <c r="N1" s="508"/>
      <c r="O1" s="136"/>
      <c r="P1" s="136"/>
      <c r="DK1" s="13"/>
      <c r="DL1" s="13"/>
    </row>
    <row r="2" spans="1:116" s="9" customFormat="1" ht="15.75" customHeight="1">
      <c r="A2" s="101"/>
      <c r="B2" s="509" t="s">
        <v>347</v>
      </c>
      <c r="C2" s="509"/>
      <c r="D2" s="510"/>
      <c r="E2" s="510"/>
      <c r="F2" s="151"/>
      <c r="G2" s="151"/>
      <c r="H2" s="151"/>
      <c r="I2" s="151"/>
      <c r="J2" s="35"/>
      <c r="K2" s="35"/>
      <c r="L2" s="35"/>
      <c r="M2" s="35"/>
      <c r="N2" s="151"/>
      <c r="O2" s="195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</row>
    <row r="3" spans="1:116" ht="15.75" customHeight="1">
      <c r="A3" s="136"/>
      <c r="B3" s="37"/>
      <c r="C3" s="37"/>
      <c r="D3" s="505"/>
      <c r="E3" s="505"/>
      <c r="F3" s="37"/>
      <c r="G3" s="37"/>
      <c r="H3" s="37"/>
      <c r="I3" s="37"/>
      <c r="J3" s="37"/>
      <c r="K3" s="37"/>
      <c r="L3" s="37"/>
      <c r="M3" s="37"/>
      <c r="N3" s="37"/>
      <c r="O3" s="136"/>
      <c r="P3" s="136"/>
      <c r="DK3" s="13"/>
      <c r="DL3" s="13"/>
    </row>
    <row r="4" spans="1:116" ht="27.9" customHeight="1">
      <c r="A4" s="136"/>
      <c r="B4" s="572" t="s">
        <v>435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314"/>
      <c r="P4" s="314"/>
    </row>
    <row r="5" spans="1:116" s="14" customFormat="1" ht="15" customHeight="1">
      <c r="A5" s="136"/>
      <c r="B5" s="27"/>
      <c r="C5" s="27"/>
      <c r="D5" s="50"/>
      <c r="E5" s="50"/>
      <c r="F5" s="27"/>
      <c r="G5" s="27"/>
      <c r="H5" s="27"/>
      <c r="I5" s="27"/>
      <c r="J5" s="27"/>
      <c r="K5" s="27"/>
      <c r="L5" s="27"/>
      <c r="M5" s="27"/>
      <c r="N5" s="149"/>
      <c r="O5" s="161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</row>
    <row r="6" spans="1:116" ht="15.75" customHeight="1">
      <c r="A6" s="136"/>
      <c r="B6" s="108"/>
      <c r="C6" s="27"/>
      <c r="D6" s="50"/>
      <c r="E6" s="523" t="s">
        <v>155</v>
      </c>
      <c r="F6" s="523" t="s">
        <v>156</v>
      </c>
      <c r="G6" s="537" t="s">
        <v>159</v>
      </c>
      <c r="H6" s="538"/>
      <c r="I6" s="538"/>
      <c r="J6" s="539"/>
      <c r="K6" s="523" t="s">
        <v>29</v>
      </c>
      <c r="L6" s="523" t="s">
        <v>28</v>
      </c>
      <c r="M6" s="523" t="s">
        <v>66</v>
      </c>
      <c r="N6" s="518" t="s">
        <v>30</v>
      </c>
    </row>
    <row r="7" spans="1:116" ht="113.1" customHeight="1">
      <c r="A7" s="136"/>
      <c r="B7" s="133"/>
      <c r="C7" s="133"/>
      <c r="D7" s="158"/>
      <c r="E7" s="524"/>
      <c r="F7" s="524"/>
      <c r="G7" s="112" t="s">
        <v>79</v>
      </c>
      <c r="H7" s="112" t="s">
        <v>157</v>
      </c>
      <c r="I7" s="113" t="s">
        <v>158</v>
      </c>
      <c r="J7" s="114" t="s">
        <v>7</v>
      </c>
      <c r="K7" s="524"/>
      <c r="L7" s="524"/>
      <c r="M7" s="524"/>
      <c r="N7" s="519"/>
    </row>
    <row r="8" spans="1:116" ht="15.75" customHeight="1">
      <c r="A8" s="136"/>
      <c r="B8" s="564" t="s">
        <v>160</v>
      </c>
      <c r="C8" s="565"/>
      <c r="D8" s="124" t="s">
        <v>31</v>
      </c>
      <c r="E8" s="224">
        <v>0</v>
      </c>
      <c r="F8" s="224">
        <v>0</v>
      </c>
      <c r="G8" s="225">
        <v>0</v>
      </c>
      <c r="H8" s="225">
        <v>0</v>
      </c>
      <c r="I8" s="225">
        <v>0</v>
      </c>
      <c r="J8" s="224">
        <f>SUM(G8:I8)</f>
        <v>0</v>
      </c>
      <c r="K8" s="224">
        <v>0</v>
      </c>
      <c r="L8" s="224">
        <v>0</v>
      </c>
      <c r="M8" s="289">
        <v>0</v>
      </c>
      <c r="N8" s="291">
        <f>E8+F8+J8+K8+L8+M8</f>
        <v>0</v>
      </c>
      <c r="O8" s="136"/>
      <c r="P8" s="136"/>
    </row>
    <row r="9" spans="1:116" s="96" customFormat="1" ht="15" customHeight="1">
      <c r="A9" s="136"/>
      <c r="B9" s="566"/>
      <c r="C9" s="567"/>
      <c r="D9" s="153" t="s">
        <v>244</v>
      </c>
      <c r="E9" s="227">
        <v>0</v>
      </c>
      <c r="F9" s="227">
        <v>0</v>
      </c>
      <c r="G9" s="228">
        <v>0</v>
      </c>
      <c r="H9" s="228">
        <v>0</v>
      </c>
      <c r="I9" s="228">
        <v>0</v>
      </c>
      <c r="J9" s="227">
        <f>SUM(G9:I9)</f>
        <v>0</v>
      </c>
      <c r="K9" s="227">
        <v>0</v>
      </c>
      <c r="L9" s="227">
        <v>0</v>
      </c>
      <c r="M9" s="290">
        <v>0</v>
      </c>
      <c r="N9" s="292">
        <f>E9+F9+J9+K9+L9+M9</f>
        <v>0</v>
      </c>
      <c r="O9" s="136"/>
      <c r="P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</row>
    <row r="10" spans="1:116" ht="15.75" customHeight="1">
      <c r="A10" s="136"/>
      <c r="B10" s="568"/>
      <c r="C10" s="569"/>
      <c r="D10" s="370" t="s">
        <v>32</v>
      </c>
      <c r="E10" s="357">
        <f t="shared" ref="E10:J10" si="0">SUM(E8:E9)</f>
        <v>0</v>
      </c>
      <c r="F10" s="357">
        <f t="shared" si="0"/>
        <v>0</v>
      </c>
      <c r="G10" s="358">
        <f t="shared" si="0"/>
        <v>0</v>
      </c>
      <c r="H10" s="358">
        <f t="shared" si="0"/>
        <v>0</v>
      </c>
      <c r="I10" s="358">
        <f t="shared" si="0"/>
        <v>0</v>
      </c>
      <c r="J10" s="357">
        <f t="shared" si="0"/>
        <v>0</v>
      </c>
      <c r="K10" s="357">
        <f>SUM(K8:K9)</f>
        <v>0</v>
      </c>
      <c r="L10" s="357">
        <f>SUM(L8:L9)</f>
        <v>0</v>
      </c>
      <c r="M10" s="361">
        <f>SUM(M8:M9)</f>
        <v>0</v>
      </c>
      <c r="N10" s="366">
        <f>SUM(N8:N9)</f>
        <v>0</v>
      </c>
      <c r="O10" s="136"/>
      <c r="P10" s="136"/>
    </row>
    <row r="11" spans="1:116" s="136" customFormat="1" ht="15.75" customHeight="1">
      <c r="B11" s="554" t="s">
        <v>39</v>
      </c>
      <c r="C11" s="555"/>
      <c r="D11" s="124" t="s">
        <v>31</v>
      </c>
      <c r="E11" s="224">
        <v>0</v>
      </c>
      <c r="F11" s="224">
        <v>0</v>
      </c>
      <c r="G11" s="225">
        <v>0</v>
      </c>
      <c r="H11" s="225">
        <v>0</v>
      </c>
      <c r="I11" s="225">
        <v>0</v>
      </c>
      <c r="J11" s="224">
        <f>SUM(G11:I11)</f>
        <v>0</v>
      </c>
      <c r="K11" s="224">
        <v>0</v>
      </c>
      <c r="L11" s="224">
        <v>0</v>
      </c>
      <c r="M11" s="289">
        <v>0</v>
      </c>
      <c r="N11" s="291">
        <f>E11+F11+J11+K11+L11+M11</f>
        <v>0</v>
      </c>
    </row>
    <row r="12" spans="1:116" s="136" customFormat="1" ht="15.75" customHeight="1">
      <c r="B12" s="556"/>
      <c r="C12" s="557"/>
      <c r="D12" s="153" t="s">
        <v>244</v>
      </c>
      <c r="E12" s="227">
        <v>0</v>
      </c>
      <c r="F12" s="227">
        <v>0</v>
      </c>
      <c r="G12" s="228">
        <v>0</v>
      </c>
      <c r="H12" s="228">
        <v>0</v>
      </c>
      <c r="I12" s="228">
        <v>0</v>
      </c>
      <c r="J12" s="227">
        <f>SUM(G12:I12)</f>
        <v>0</v>
      </c>
      <c r="K12" s="227">
        <v>0</v>
      </c>
      <c r="L12" s="227">
        <v>0</v>
      </c>
      <c r="M12" s="290">
        <v>0</v>
      </c>
      <c r="N12" s="292">
        <f>E12+F12+J12+K12+L12+M12</f>
        <v>0</v>
      </c>
    </row>
    <row r="13" spans="1:116" s="136" customFormat="1" ht="15.75" customHeight="1">
      <c r="B13" s="558"/>
      <c r="C13" s="559"/>
      <c r="D13" s="370" t="s">
        <v>32</v>
      </c>
      <c r="E13" s="357">
        <f t="shared" ref="E13:J13" si="1">SUM(E11:E12)</f>
        <v>0</v>
      </c>
      <c r="F13" s="357">
        <f t="shared" si="1"/>
        <v>0</v>
      </c>
      <c r="G13" s="358">
        <f t="shared" si="1"/>
        <v>0</v>
      </c>
      <c r="H13" s="358">
        <f t="shared" si="1"/>
        <v>0</v>
      </c>
      <c r="I13" s="358">
        <f t="shared" si="1"/>
        <v>0</v>
      </c>
      <c r="J13" s="357">
        <f t="shared" si="1"/>
        <v>0</v>
      </c>
      <c r="K13" s="357">
        <f>SUM(K11:K12)</f>
        <v>0</v>
      </c>
      <c r="L13" s="357">
        <f>SUM(L11:L12)</f>
        <v>0</v>
      </c>
      <c r="M13" s="361">
        <f>SUM(M11:M12)</f>
        <v>0</v>
      </c>
      <c r="N13" s="366">
        <f>SUM(N11:N12)</f>
        <v>0</v>
      </c>
    </row>
    <row r="14" spans="1:116" s="136" customFormat="1" ht="15.75" customHeight="1">
      <c r="B14" s="554" t="s">
        <v>80</v>
      </c>
      <c r="C14" s="555"/>
      <c r="D14" s="124" t="s">
        <v>31</v>
      </c>
      <c r="E14" s="224">
        <v>0</v>
      </c>
      <c r="F14" s="224">
        <v>0</v>
      </c>
      <c r="G14" s="225">
        <v>0</v>
      </c>
      <c r="H14" s="225">
        <v>0</v>
      </c>
      <c r="I14" s="225">
        <v>0</v>
      </c>
      <c r="J14" s="224">
        <f>SUM(G14:I14)</f>
        <v>0</v>
      </c>
      <c r="K14" s="224">
        <v>0</v>
      </c>
      <c r="L14" s="224">
        <v>0</v>
      </c>
      <c r="M14" s="289">
        <v>0</v>
      </c>
      <c r="N14" s="291">
        <f>E14+F14+J14+K14+L14+M14</f>
        <v>0</v>
      </c>
    </row>
    <row r="15" spans="1:116" s="136" customFormat="1" ht="15.75" customHeight="1">
      <c r="B15" s="556"/>
      <c r="C15" s="557"/>
      <c r="D15" s="153" t="s">
        <v>244</v>
      </c>
      <c r="E15" s="227">
        <v>0</v>
      </c>
      <c r="F15" s="227">
        <v>0</v>
      </c>
      <c r="G15" s="228">
        <v>0</v>
      </c>
      <c r="H15" s="228">
        <v>0</v>
      </c>
      <c r="I15" s="228">
        <v>0</v>
      </c>
      <c r="J15" s="227">
        <f>SUM(G15:I15)</f>
        <v>0</v>
      </c>
      <c r="K15" s="227">
        <v>0</v>
      </c>
      <c r="L15" s="227">
        <v>0</v>
      </c>
      <c r="M15" s="290">
        <v>0</v>
      </c>
      <c r="N15" s="292">
        <f>E15+F15+J15+K15+L15+M15</f>
        <v>0</v>
      </c>
    </row>
    <row r="16" spans="1:116" s="136" customFormat="1" ht="15.75" customHeight="1">
      <c r="B16" s="558"/>
      <c r="C16" s="559"/>
      <c r="D16" s="370" t="s">
        <v>32</v>
      </c>
      <c r="E16" s="357">
        <f t="shared" ref="E16:J16" si="2">SUM(E14:E15)</f>
        <v>0</v>
      </c>
      <c r="F16" s="357">
        <f t="shared" si="2"/>
        <v>0</v>
      </c>
      <c r="G16" s="358">
        <f t="shared" si="2"/>
        <v>0</v>
      </c>
      <c r="H16" s="358">
        <f t="shared" si="2"/>
        <v>0</v>
      </c>
      <c r="I16" s="358">
        <f t="shared" si="2"/>
        <v>0</v>
      </c>
      <c r="J16" s="357">
        <f t="shared" si="2"/>
        <v>0</v>
      </c>
      <c r="K16" s="357">
        <f>SUM(K14:K15)</f>
        <v>0</v>
      </c>
      <c r="L16" s="357">
        <f>SUM(L14:L15)</f>
        <v>0</v>
      </c>
      <c r="M16" s="361">
        <f>SUM(M14:M15)</f>
        <v>0</v>
      </c>
      <c r="N16" s="366">
        <f>SUM(N14:N15)</f>
        <v>0</v>
      </c>
    </row>
    <row r="17" spans="2:14" s="136" customFormat="1" ht="15.75" customHeight="1">
      <c r="B17" s="554" t="s">
        <v>81</v>
      </c>
      <c r="C17" s="555"/>
      <c r="D17" s="124" t="s">
        <v>31</v>
      </c>
      <c r="E17" s="224">
        <v>0</v>
      </c>
      <c r="F17" s="224">
        <v>0</v>
      </c>
      <c r="G17" s="225">
        <v>0</v>
      </c>
      <c r="H17" s="225">
        <v>0</v>
      </c>
      <c r="I17" s="225">
        <v>0</v>
      </c>
      <c r="J17" s="224">
        <f>SUM(G17:I17)</f>
        <v>0</v>
      </c>
      <c r="K17" s="224">
        <v>0</v>
      </c>
      <c r="L17" s="224">
        <v>0</v>
      </c>
      <c r="M17" s="289">
        <v>0</v>
      </c>
      <c r="N17" s="291">
        <f>E17+F17+J17+K17+L17+M17</f>
        <v>0</v>
      </c>
    </row>
    <row r="18" spans="2:14" s="136" customFormat="1" ht="15.75" customHeight="1">
      <c r="B18" s="556"/>
      <c r="C18" s="557"/>
      <c r="D18" s="153" t="s">
        <v>244</v>
      </c>
      <c r="E18" s="227">
        <v>0</v>
      </c>
      <c r="F18" s="227">
        <v>0</v>
      </c>
      <c r="G18" s="228">
        <v>1</v>
      </c>
      <c r="H18" s="228">
        <v>0</v>
      </c>
      <c r="I18" s="228">
        <v>0</v>
      </c>
      <c r="J18" s="227">
        <f>SUM(G18:I18)</f>
        <v>1</v>
      </c>
      <c r="K18" s="227">
        <v>0</v>
      </c>
      <c r="L18" s="227">
        <v>0</v>
      </c>
      <c r="M18" s="290">
        <v>0</v>
      </c>
      <c r="N18" s="292">
        <f>E18+F18+J18+K18+L18+M18</f>
        <v>1</v>
      </c>
    </row>
    <row r="19" spans="2:14" s="136" customFormat="1" ht="15.75" customHeight="1">
      <c r="B19" s="558"/>
      <c r="C19" s="559"/>
      <c r="D19" s="370" t="s">
        <v>32</v>
      </c>
      <c r="E19" s="357">
        <f t="shared" ref="E19:J19" si="3">SUM(E17:E18)</f>
        <v>0</v>
      </c>
      <c r="F19" s="357">
        <f t="shared" si="3"/>
        <v>0</v>
      </c>
      <c r="G19" s="358">
        <f t="shared" si="3"/>
        <v>1</v>
      </c>
      <c r="H19" s="358">
        <f t="shared" si="3"/>
        <v>0</v>
      </c>
      <c r="I19" s="358">
        <f t="shared" si="3"/>
        <v>0</v>
      </c>
      <c r="J19" s="357">
        <f t="shared" si="3"/>
        <v>1</v>
      </c>
      <c r="K19" s="357">
        <f>SUM(K17:K18)</f>
        <v>0</v>
      </c>
      <c r="L19" s="357">
        <f>SUM(L17:L18)</f>
        <v>0</v>
      </c>
      <c r="M19" s="361">
        <f>SUM(M17:M18)</f>
        <v>0</v>
      </c>
      <c r="N19" s="366">
        <f>SUM(N17:N18)</f>
        <v>1</v>
      </c>
    </row>
    <row r="20" spans="2:14" s="136" customFormat="1" ht="15.75" customHeight="1">
      <c r="B20" s="554" t="s">
        <v>82</v>
      </c>
      <c r="C20" s="555"/>
      <c r="D20" s="124" t="s">
        <v>31</v>
      </c>
      <c r="E20" s="224">
        <v>0</v>
      </c>
      <c r="F20" s="224">
        <v>0</v>
      </c>
      <c r="G20" s="225">
        <v>0</v>
      </c>
      <c r="H20" s="225">
        <v>0</v>
      </c>
      <c r="I20" s="225">
        <v>0</v>
      </c>
      <c r="J20" s="224">
        <f>SUM(G20:I20)</f>
        <v>0</v>
      </c>
      <c r="K20" s="224">
        <v>0</v>
      </c>
      <c r="L20" s="224">
        <v>0</v>
      </c>
      <c r="M20" s="289">
        <v>0</v>
      </c>
      <c r="N20" s="291">
        <f>E20+F20+J20+K20+L20+M20</f>
        <v>0</v>
      </c>
    </row>
    <row r="21" spans="2:14" s="136" customFormat="1" ht="15.75" customHeight="1">
      <c r="B21" s="556"/>
      <c r="C21" s="557"/>
      <c r="D21" s="153" t="s">
        <v>244</v>
      </c>
      <c r="E21" s="227">
        <v>0</v>
      </c>
      <c r="F21" s="227">
        <v>0</v>
      </c>
      <c r="G21" s="228">
        <v>0</v>
      </c>
      <c r="H21" s="228">
        <v>0</v>
      </c>
      <c r="I21" s="228">
        <v>0</v>
      </c>
      <c r="J21" s="227">
        <f>SUM(G21:I21)</f>
        <v>0</v>
      </c>
      <c r="K21" s="227">
        <v>0</v>
      </c>
      <c r="L21" s="227">
        <v>0</v>
      </c>
      <c r="M21" s="290">
        <v>0</v>
      </c>
      <c r="N21" s="292">
        <f>E21+F21+J21+K21+L21+M21</f>
        <v>0</v>
      </c>
    </row>
    <row r="22" spans="2:14" s="136" customFormat="1" ht="15.75" customHeight="1">
      <c r="B22" s="558"/>
      <c r="C22" s="559"/>
      <c r="D22" s="370" t="s">
        <v>32</v>
      </c>
      <c r="E22" s="357">
        <f t="shared" ref="E22:J22" si="4">SUM(E20:E21)</f>
        <v>0</v>
      </c>
      <c r="F22" s="357">
        <f t="shared" si="4"/>
        <v>0</v>
      </c>
      <c r="G22" s="358">
        <f t="shared" si="4"/>
        <v>0</v>
      </c>
      <c r="H22" s="358">
        <f t="shared" si="4"/>
        <v>0</v>
      </c>
      <c r="I22" s="358">
        <f t="shared" si="4"/>
        <v>0</v>
      </c>
      <c r="J22" s="357">
        <f t="shared" si="4"/>
        <v>0</v>
      </c>
      <c r="K22" s="357">
        <f>SUM(K20:K21)</f>
        <v>0</v>
      </c>
      <c r="L22" s="357">
        <f>SUM(L20:L21)</f>
        <v>0</v>
      </c>
      <c r="M22" s="361">
        <f>SUM(M20:M21)</f>
        <v>0</v>
      </c>
      <c r="N22" s="366">
        <f>SUM(N20:N21)</f>
        <v>0</v>
      </c>
    </row>
    <row r="23" spans="2:14" s="136" customFormat="1" ht="15.75" customHeight="1">
      <c r="B23" s="554" t="s">
        <v>83</v>
      </c>
      <c r="C23" s="555"/>
      <c r="D23" s="124" t="s">
        <v>31</v>
      </c>
      <c r="E23" s="224">
        <v>0</v>
      </c>
      <c r="F23" s="224">
        <v>0</v>
      </c>
      <c r="G23" s="225">
        <v>0</v>
      </c>
      <c r="H23" s="225">
        <v>0</v>
      </c>
      <c r="I23" s="225">
        <v>1</v>
      </c>
      <c r="J23" s="224">
        <f>SUM(G23:I23)</f>
        <v>1</v>
      </c>
      <c r="K23" s="224">
        <v>0</v>
      </c>
      <c r="L23" s="224">
        <v>0</v>
      </c>
      <c r="M23" s="289">
        <v>0</v>
      </c>
      <c r="N23" s="291">
        <f>E23+F23+J23+K23+L23+M23</f>
        <v>1</v>
      </c>
    </row>
    <row r="24" spans="2:14" s="136" customFormat="1" ht="15.75" customHeight="1">
      <c r="B24" s="556"/>
      <c r="C24" s="557"/>
      <c r="D24" s="153" t="s">
        <v>244</v>
      </c>
      <c r="E24" s="227">
        <v>0</v>
      </c>
      <c r="F24" s="227">
        <v>0</v>
      </c>
      <c r="G24" s="228">
        <v>1</v>
      </c>
      <c r="H24" s="228">
        <v>0</v>
      </c>
      <c r="I24" s="228">
        <v>0</v>
      </c>
      <c r="J24" s="227">
        <f>SUM(G24:I24)</f>
        <v>1</v>
      </c>
      <c r="K24" s="227">
        <v>0</v>
      </c>
      <c r="L24" s="227">
        <v>0</v>
      </c>
      <c r="M24" s="290">
        <v>0</v>
      </c>
      <c r="N24" s="292">
        <f>E24+F24+J24+K24+L24+M24</f>
        <v>1</v>
      </c>
    </row>
    <row r="25" spans="2:14" s="136" customFormat="1" ht="15.75" customHeight="1">
      <c r="B25" s="558"/>
      <c r="C25" s="559"/>
      <c r="D25" s="370" t="s">
        <v>32</v>
      </c>
      <c r="E25" s="357">
        <f t="shared" ref="E25:J25" si="5">SUM(E23:E24)</f>
        <v>0</v>
      </c>
      <c r="F25" s="357">
        <f t="shared" si="5"/>
        <v>0</v>
      </c>
      <c r="G25" s="358">
        <f t="shared" si="5"/>
        <v>1</v>
      </c>
      <c r="H25" s="358">
        <f t="shared" si="5"/>
        <v>0</v>
      </c>
      <c r="I25" s="358">
        <f t="shared" si="5"/>
        <v>1</v>
      </c>
      <c r="J25" s="357">
        <f t="shared" si="5"/>
        <v>2</v>
      </c>
      <c r="K25" s="357">
        <f>SUM(K23:K24)</f>
        <v>0</v>
      </c>
      <c r="L25" s="357">
        <f>SUM(L23:L24)</f>
        <v>0</v>
      </c>
      <c r="M25" s="361">
        <f>SUM(M23:M24)</f>
        <v>0</v>
      </c>
      <c r="N25" s="366">
        <f>SUM(N23:N24)</f>
        <v>2</v>
      </c>
    </row>
    <row r="26" spans="2:14" s="136" customFormat="1" ht="15.75" customHeight="1">
      <c r="B26" s="554" t="s">
        <v>84</v>
      </c>
      <c r="C26" s="555"/>
      <c r="D26" s="124" t="s">
        <v>31</v>
      </c>
      <c r="E26" s="224">
        <v>0</v>
      </c>
      <c r="F26" s="224">
        <v>1</v>
      </c>
      <c r="G26" s="225">
        <v>0</v>
      </c>
      <c r="H26" s="225">
        <v>0</v>
      </c>
      <c r="I26" s="225">
        <v>0</v>
      </c>
      <c r="J26" s="224">
        <f>SUM(G26:I26)</f>
        <v>0</v>
      </c>
      <c r="K26" s="224">
        <v>3</v>
      </c>
      <c r="L26" s="224">
        <v>0</v>
      </c>
      <c r="M26" s="289">
        <v>0</v>
      </c>
      <c r="N26" s="291">
        <f>E26+F26+J26+K26+L26+M26</f>
        <v>4</v>
      </c>
    </row>
    <row r="27" spans="2:14" s="136" customFormat="1" ht="15.75" customHeight="1">
      <c r="B27" s="556"/>
      <c r="C27" s="557"/>
      <c r="D27" s="153" t="s">
        <v>244</v>
      </c>
      <c r="E27" s="227">
        <v>0</v>
      </c>
      <c r="F27" s="227">
        <v>0</v>
      </c>
      <c r="G27" s="228">
        <v>0</v>
      </c>
      <c r="H27" s="228">
        <v>1</v>
      </c>
      <c r="I27" s="228">
        <v>0</v>
      </c>
      <c r="J27" s="227">
        <f>SUM(G27:I27)</f>
        <v>1</v>
      </c>
      <c r="K27" s="227">
        <v>0</v>
      </c>
      <c r="L27" s="227">
        <v>0</v>
      </c>
      <c r="M27" s="290">
        <v>0</v>
      </c>
      <c r="N27" s="292">
        <f>E27+F27+J27+K27+L27+M27</f>
        <v>1</v>
      </c>
    </row>
    <row r="28" spans="2:14" s="136" customFormat="1" ht="15.75" customHeight="1">
      <c r="B28" s="558"/>
      <c r="C28" s="559"/>
      <c r="D28" s="370" t="s">
        <v>32</v>
      </c>
      <c r="E28" s="357">
        <f t="shared" ref="E28:J28" si="6">SUM(E26:E27)</f>
        <v>0</v>
      </c>
      <c r="F28" s="357">
        <f>SUM(F26:F27)</f>
        <v>1</v>
      </c>
      <c r="G28" s="357">
        <f t="shared" si="6"/>
        <v>0</v>
      </c>
      <c r="H28" s="357">
        <f t="shared" si="6"/>
        <v>1</v>
      </c>
      <c r="I28" s="357">
        <f t="shared" si="6"/>
        <v>0</v>
      </c>
      <c r="J28" s="357">
        <f t="shared" si="6"/>
        <v>1</v>
      </c>
      <c r="K28" s="357">
        <f>SUM(K26:K27)</f>
        <v>3</v>
      </c>
      <c r="L28" s="357">
        <f>SUM(L26:L27)</f>
        <v>0</v>
      </c>
      <c r="M28" s="361">
        <f>SUM(M26:M27)</f>
        <v>0</v>
      </c>
      <c r="N28" s="366">
        <f>SUM(N26:N27)</f>
        <v>5</v>
      </c>
    </row>
    <row r="29" spans="2:14" s="136" customFormat="1" ht="15.75" customHeight="1">
      <c r="B29" s="554" t="s">
        <v>85</v>
      </c>
      <c r="C29" s="555"/>
      <c r="D29" s="124" t="s">
        <v>31</v>
      </c>
      <c r="E29" s="224">
        <v>0</v>
      </c>
      <c r="F29" s="224">
        <v>0</v>
      </c>
      <c r="G29" s="225">
        <v>0</v>
      </c>
      <c r="H29" s="225">
        <v>0</v>
      </c>
      <c r="I29" s="225">
        <v>0</v>
      </c>
      <c r="J29" s="224">
        <f>SUM(G29:I29)</f>
        <v>0</v>
      </c>
      <c r="K29" s="224">
        <v>4</v>
      </c>
      <c r="L29" s="224">
        <v>0</v>
      </c>
      <c r="M29" s="289">
        <v>0</v>
      </c>
      <c r="N29" s="291">
        <f>E29+F29+J29+K29+L29+M29+M29</f>
        <v>4</v>
      </c>
    </row>
    <row r="30" spans="2:14" s="136" customFormat="1" ht="15.75" customHeight="1">
      <c r="B30" s="556"/>
      <c r="C30" s="557"/>
      <c r="D30" s="153" t="s">
        <v>244</v>
      </c>
      <c r="E30" s="227">
        <v>0</v>
      </c>
      <c r="F30" s="227">
        <v>0</v>
      </c>
      <c r="G30" s="228">
        <v>1</v>
      </c>
      <c r="H30" s="228">
        <v>2</v>
      </c>
      <c r="I30" s="228">
        <v>2</v>
      </c>
      <c r="J30" s="227">
        <f>SUM(G30:I30)</f>
        <v>5</v>
      </c>
      <c r="K30" s="227">
        <v>1</v>
      </c>
      <c r="L30" s="227">
        <v>1</v>
      </c>
      <c r="M30" s="290">
        <v>0</v>
      </c>
      <c r="N30" s="292">
        <f>E30+F30+J30+K30+L30+M30</f>
        <v>7</v>
      </c>
    </row>
    <row r="31" spans="2:14" s="136" customFormat="1" ht="15.75" customHeight="1">
      <c r="B31" s="558"/>
      <c r="C31" s="559"/>
      <c r="D31" s="370" t="s">
        <v>32</v>
      </c>
      <c r="E31" s="357">
        <f t="shared" ref="E31:J31" si="7">SUM(E29:E30)</f>
        <v>0</v>
      </c>
      <c r="F31" s="357">
        <f>SUM(F29:F30)</f>
        <v>0</v>
      </c>
      <c r="G31" s="358">
        <f t="shared" si="7"/>
        <v>1</v>
      </c>
      <c r="H31" s="358">
        <f t="shared" si="7"/>
        <v>2</v>
      </c>
      <c r="I31" s="358">
        <f t="shared" si="7"/>
        <v>2</v>
      </c>
      <c r="J31" s="357">
        <f t="shared" si="7"/>
        <v>5</v>
      </c>
      <c r="K31" s="357">
        <f>SUM(K29:K30)</f>
        <v>5</v>
      </c>
      <c r="L31" s="357">
        <f>SUM(L29:L30)</f>
        <v>1</v>
      </c>
      <c r="M31" s="361">
        <f>SUM(M29:M30)</f>
        <v>0</v>
      </c>
      <c r="N31" s="366">
        <f>SUM(N29:N30)</f>
        <v>11</v>
      </c>
    </row>
    <row r="32" spans="2:14" s="136" customFormat="1" ht="15.75" customHeight="1">
      <c r="B32" s="554" t="s">
        <v>86</v>
      </c>
      <c r="C32" s="555"/>
      <c r="D32" s="124" t="s">
        <v>31</v>
      </c>
      <c r="E32" s="224">
        <v>0</v>
      </c>
      <c r="F32" s="224">
        <v>0</v>
      </c>
      <c r="G32" s="225">
        <v>0</v>
      </c>
      <c r="H32" s="225">
        <v>1</v>
      </c>
      <c r="I32" s="225">
        <v>0</v>
      </c>
      <c r="J32" s="224">
        <f>SUM(G32:I32)</f>
        <v>1</v>
      </c>
      <c r="K32" s="224">
        <v>2</v>
      </c>
      <c r="L32" s="224">
        <v>0</v>
      </c>
      <c r="M32" s="289">
        <v>1</v>
      </c>
      <c r="N32" s="291">
        <f>E32+F32+J32+K32+L32+M32</f>
        <v>4</v>
      </c>
    </row>
    <row r="33" spans="2:14" s="136" customFormat="1" ht="15.75" customHeight="1">
      <c r="B33" s="556"/>
      <c r="C33" s="557"/>
      <c r="D33" s="153" t="s">
        <v>244</v>
      </c>
      <c r="E33" s="227">
        <v>0</v>
      </c>
      <c r="F33" s="227">
        <v>1</v>
      </c>
      <c r="G33" s="228">
        <v>2</v>
      </c>
      <c r="H33" s="228">
        <v>3</v>
      </c>
      <c r="I33" s="228">
        <v>0</v>
      </c>
      <c r="J33" s="227">
        <f>SUM(G33:I33)</f>
        <v>5</v>
      </c>
      <c r="K33" s="227">
        <v>3</v>
      </c>
      <c r="L33" s="227">
        <v>0</v>
      </c>
      <c r="M33" s="290">
        <v>0</v>
      </c>
      <c r="N33" s="292">
        <f>E33+F33+J33+K33+L33+M33</f>
        <v>9</v>
      </c>
    </row>
    <row r="34" spans="2:14" s="136" customFormat="1" ht="15.75" customHeight="1">
      <c r="B34" s="558"/>
      <c r="C34" s="559"/>
      <c r="D34" s="370" t="s">
        <v>32</v>
      </c>
      <c r="E34" s="357">
        <f t="shared" ref="E34:J34" si="8">SUM(E32:E33)</f>
        <v>0</v>
      </c>
      <c r="F34" s="357">
        <f t="shared" si="8"/>
        <v>1</v>
      </c>
      <c r="G34" s="358">
        <f t="shared" si="8"/>
        <v>2</v>
      </c>
      <c r="H34" s="358">
        <f t="shared" si="8"/>
        <v>4</v>
      </c>
      <c r="I34" s="358">
        <f t="shared" si="8"/>
        <v>0</v>
      </c>
      <c r="J34" s="357">
        <f t="shared" si="8"/>
        <v>6</v>
      </c>
      <c r="K34" s="357">
        <f>SUM(K32:K33)</f>
        <v>5</v>
      </c>
      <c r="L34" s="357">
        <f>SUM(L32:L33)</f>
        <v>0</v>
      </c>
      <c r="M34" s="361">
        <f>SUM(M32:M33)</f>
        <v>1</v>
      </c>
      <c r="N34" s="366">
        <f>SUM(N32:N33)</f>
        <v>13</v>
      </c>
    </row>
    <row r="35" spans="2:14" s="136" customFormat="1" ht="15.75" customHeight="1">
      <c r="B35" s="554" t="s">
        <v>87</v>
      </c>
      <c r="C35" s="555"/>
      <c r="D35" s="124" t="s">
        <v>31</v>
      </c>
      <c r="E35" s="224">
        <v>0</v>
      </c>
      <c r="F35" s="224">
        <v>0</v>
      </c>
      <c r="G35" s="225">
        <v>0</v>
      </c>
      <c r="H35" s="225">
        <v>0</v>
      </c>
      <c r="I35" s="225">
        <v>0</v>
      </c>
      <c r="J35" s="224">
        <f>SUM(G35:I35)</f>
        <v>0</v>
      </c>
      <c r="K35" s="224">
        <v>1</v>
      </c>
      <c r="L35" s="224">
        <v>1</v>
      </c>
      <c r="M35" s="289">
        <v>0</v>
      </c>
      <c r="N35" s="291">
        <f>E35+F35+J35+K35+L35+M35</f>
        <v>2</v>
      </c>
    </row>
    <row r="36" spans="2:14" s="136" customFormat="1" ht="15.75" customHeight="1">
      <c r="B36" s="556"/>
      <c r="C36" s="557"/>
      <c r="D36" s="153" t="s">
        <v>244</v>
      </c>
      <c r="E36" s="227">
        <v>0</v>
      </c>
      <c r="F36" s="227">
        <v>2</v>
      </c>
      <c r="G36" s="228">
        <v>0</v>
      </c>
      <c r="H36" s="228">
        <v>1</v>
      </c>
      <c r="I36" s="228">
        <v>0</v>
      </c>
      <c r="J36" s="227">
        <f>SUM(G36:I36)</f>
        <v>1</v>
      </c>
      <c r="K36" s="227">
        <v>1</v>
      </c>
      <c r="L36" s="227">
        <v>1</v>
      </c>
      <c r="M36" s="290">
        <v>1</v>
      </c>
      <c r="N36" s="292">
        <f>E36+F36+J36+K36+L36+M36</f>
        <v>6</v>
      </c>
    </row>
    <row r="37" spans="2:14" s="136" customFormat="1" ht="15.75" customHeight="1">
      <c r="B37" s="558"/>
      <c r="C37" s="559"/>
      <c r="D37" s="370" t="s">
        <v>32</v>
      </c>
      <c r="E37" s="357">
        <f t="shared" ref="E37:J37" si="9">SUM(E35:E36)</f>
        <v>0</v>
      </c>
      <c r="F37" s="357">
        <f t="shared" si="9"/>
        <v>2</v>
      </c>
      <c r="G37" s="358">
        <f t="shared" si="9"/>
        <v>0</v>
      </c>
      <c r="H37" s="358">
        <f t="shared" si="9"/>
        <v>1</v>
      </c>
      <c r="I37" s="358">
        <f t="shared" si="9"/>
        <v>0</v>
      </c>
      <c r="J37" s="357">
        <f t="shared" si="9"/>
        <v>1</v>
      </c>
      <c r="K37" s="357">
        <f>SUM(K35:K36)</f>
        <v>2</v>
      </c>
      <c r="L37" s="357">
        <f>SUM(L35:L36)</f>
        <v>2</v>
      </c>
      <c r="M37" s="361">
        <f>SUM(M35:M36)</f>
        <v>1</v>
      </c>
      <c r="N37" s="366">
        <f>SUM(N35:N36)</f>
        <v>8</v>
      </c>
    </row>
    <row r="38" spans="2:14" s="136" customFormat="1" ht="15.75" customHeight="1">
      <c r="B38" s="554" t="s">
        <v>76</v>
      </c>
      <c r="C38" s="555"/>
      <c r="D38" s="124" t="s">
        <v>31</v>
      </c>
      <c r="E38" s="224">
        <v>0</v>
      </c>
      <c r="F38" s="224">
        <v>0</v>
      </c>
      <c r="G38" s="225">
        <v>0</v>
      </c>
      <c r="H38" s="225">
        <v>0</v>
      </c>
      <c r="I38" s="225">
        <v>0</v>
      </c>
      <c r="J38" s="224">
        <f>SUM(G38:I38)</f>
        <v>0</v>
      </c>
      <c r="K38" s="224">
        <v>2</v>
      </c>
      <c r="L38" s="224">
        <v>0</v>
      </c>
      <c r="M38" s="289">
        <v>0</v>
      </c>
      <c r="N38" s="291">
        <f>E38+F38+J38+K38+L38+M38</f>
        <v>2</v>
      </c>
    </row>
    <row r="39" spans="2:14" s="136" customFormat="1" ht="15.75" customHeight="1">
      <c r="B39" s="556"/>
      <c r="C39" s="557"/>
      <c r="D39" s="153" t="s">
        <v>244</v>
      </c>
      <c r="E39" s="227">
        <v>0</v>
      </c>
      <c r="F39" s="227">
        <v>0</v>
      </c>
      <c r="G39" s="228">
        <v>0</v>
      </c>
      <c r="H39" s="228">
        <v>0</v>
      </c>
      <c r="I39" s="228">
        <v>0</v>
      </c>
      <c r="J39" s="227">
        <f>SUM(G39:I39)</f>
        <v>0</v>
      </c>
      <c r="K39" s="227">
        <v>1</v>
      </c>
      <c r="L39" s="227">
        <v>0</v>
      </c>
      <c r="M39" s="290">
        <v>0</v>
      </c>
      <c r="N39" s="292">
        <f>E39+F39+J39+K39+L39+M39</f>
        <v>1</v>
      </c>
    </row>
    <row r="40" spans="2:14" s="136" customFormat="1" ht="15.75" customHeight="1">
      <c r="B40" s="558"/>
      <c r="C40" s="559"/>
      <c r="D40" s="370" t="s">
        <v>32</v>
      </c>
      <c r="E40" s="357">
        <f t="shared" ref="E40:J40" si="10">SUM(E38:E39)</f>
        <v>0</v>
      </c>
      <c r="F40" s="357">
        <f t="shared" si="10"/>
        <v>0</v>
      </c>
      <c r="G40" s="358">
        <f t="shared" si="10"/>
        <v>0</v>
      </c>
      <c r="H40" s="358">
        <f t="shared" si="10"/>
        <v>0</v>
      </c>
      <c r="I40" s="358">
        <f t="shared" si="10"/>
        <v>0</v>
      </c>
      <c r="J40" s="357">
        <f t="shared" si="10"/>
        <v>0</v>
      </c>
      <c r="K40" s="357">
        <f>SUM(K38:K39)</f>
        <v>3</v>
      </c>
      <c r="L40" s="357">
        <f>SUM(L38:L39)</f>
        <v>0</v>
      </c>
      <c r="M40" s="361">
        <f>SUM(M38:M39)</f>
        <v>0</v>
      </c>
      <c r="N40" s="366">
        <f>SUM(N38:N39)</f>
        <v>3</v>
      </c>
    </row>
    <row r="41" spans="2:14" s="136" customFormat="1" ht="15.75" customHeight="1">
      <c r="B41" s="554" t="s">
        <v>13</v>
      </c>
      <c r="C41" s="555"/>
      <c r="D41" s="153" t="s">
        <v>31</v>
      </c>
      <c r="E41" s="227">
        <v>0</v>
      </c>
      <c r="F41" s="227">
        <v>0</v>
      </c>
      <c r="G41" s="228">
        <v>0</v>
      </c>
      <c r="H41" s="228">
        <v>0</v>
      </c>
      <c r="I41" s="228">
        <v>0</v>
      </c>
      <c r="J41" s="224">
        <f>SUM(G41:I41)</f>
        <v>0</v>
      </c>
      <c r="K41" s="227">
        <v>0</v>
      </c>
      <c r="L41" s="227">
        <v>0</v>
      </c>
      <c r="M41" s="290">
        <v>0</v>
      </c>
      <c r="N41" s="291">
        <f>E41+F41+J41+K41+L41+M41</f>
        <v>0</v>
      </c>
    </row>
    <row r="42" spans="2:14" s="136" customFormat="1" ht="15.75" customHeight="1">
      <c r="B42" s="556"/>
      <c r="C42" s="557"/>
      <c r="D42" s="153" t="s">
        <v>244</v>
      </c>
      <c r="E42" s="227">
        <v>0</v>
      </c>
      <c r="F42" s="227">
        <v>0</v>
      </c>
      <c r="G42" s="228">
        <v>0</v>
      </c>
      <c r="H42" s="228">
        <v>0</v>
      </c>
      <c r="I42" s="228">
        <v>0</v>
      </c>
      <c r="J42" s="227">
        <f>SUM(G42:I42)</f>
        <v>0</v>
      </c>
      <c r="K42" s="227">
        <v>0</v>
      </c>
      <c r="L42" s="227">
        <v>0</v>
      </c>
      <c r="M42" s="290">
        <v>0</v>
      </c>
      <c r="N42" s="292">
        <f>E42+F42+J42+K42+L42+M42</f>
        <v>0</v>
      </c>
    </row>
    <row r="43" spans="2:14" s="136" customFormat="1" ht="15.75" customHeight="1">
      <c r="B43" s="558"/>
      <c r="C43" s="559"/>
      <c r="D43" s="370" t="s">
        <v>32</v>
      </c>
      <c r="E43" s="357">
        <f t="shared" ref="E43:J43" si="11">SUM(E41:E42)</f>
        <v>0</v>
      </c>
      <c r="F43" s="357">
        <f t="shared" si="11"/>
        <v>0</v>
      </c>
      <c r="G43" s="358">
        <f t="shared" si="11"/>
        <v>0</v>
      </c>
      <c r="H43" s="358">
        <f t="shared" si="11"/>
        <v>0</v>
      </c>
      <c r="I43" s="358">
        <f t="shared" si="11"/>
        <v>0</v>
      </c>
      <c r="J43" s="357">
        <f t="shared" si="11"/>
        <v>0</v>
      </c>
      <c r="K43" s="357">
        <f>SUM(K41:K42)</f>
        <v>0</v>
      </c>
      <c r="L43" s="357">
        <f>SUM(L41:L42)</f>
        <v>0</v>
      </c>
      <c r="M43" s="361">
        <f>SUM(M41:M42)</f>
        <v>0</v>
      </c>
      <c r="N43" s="366">
        <f>SUM(N41:N42)</f>
        <v>0</v>
      </c>
    </row>
    <row r="44" spans="2:14" s="136" customFormat="1" ht="15.75" customHeight="1">
      <c r="B44" s="560" t="s">
        <v>30</v>
      </c>
      <c r="C44" s="548"/>
      <c r="D44" s="154" t="s">
        <v>31</v>
      </c>
      <c r="E44" s="291">
        <f t="shared" ref="E44:I45" si="12">E8+E11+E14+E17+E20+E23+E26+E29+E32+E35+E38+E41</f>
        <v>0</v>
      </c>
      <c r="F44" s="291">
        <f t="shared" si="12"/>
        <v>1</v>
      </c>
      <c r="G44" s="261">
        <f t="shared" si="12"/>
        <v>0</v>
      </c>
      <c r="H44" s="261">
        <f t="shared" si="12"/>
        <v>1</v>
      </c>
      <c r="I44" s="261">
        <f t="shared" si="12"/>
        <v>1</v>
      </c>
      <c r="J44" s="291">
        <f>SUM(G44:I44)</f>
        <v>2</v>
      </c>
      <c r="K44" s="291">
        <f t="shared" ref="K44:M45" si="13">K8+K11+K14+K17+K20+K23+K26+K29+K32+K35+K38+K41</f>
        <v>12</v>
      </c>
      <c r="L44" s="291">
        <f t="shared" si="13"/>
        <v>1</v>
      </c>
      <c r="M44" s="291">
        <f t="shared" si="13"/>
        <v>1</v>
      </c>
      <c r="N44" s="291">
        <f>E44+F44+J44+K44+L44+M44</f>
        <v>17</v>
      </c>
    </row>
    <row r="45" spans="2:14" s="136" customFormat="1" ht="15.75" customHeight="1">
      <c r="B45" s="549"/>
      <c r="C45" s="550"/>
      <c r="D45" s="155" t="s">
        <v>244</v>
      </c>
      <c r="E45" s="292">
        <f t="shared" si="12"/>
        <v>0</v>
      </c>
      <c r="F45" s="292">
        <f t="shared" si="12"/>
        <v>3</v>
      </c>
      <c r="G45" s="262">
        <f t="shared" si="12"/>
        <v>5</v>
      </c>
      <c r="H45" s="262">
        <f t="shared" si="12"/>
        <v>7</v>
      </c>
      <c r="I45" s="262">
        <f t="shared" si="12"/>
        <v>2</v>
      </c>
      <c r="J45" s="292">
        <f>SUM(G45:I45)</f>
        <v>14</v>
      </c>
      <c r="K45" s="292">
        <f t="shared" si="13"/>
        <v>6</v>
      </c>
      <c r="L45" s="292">
        <f t="shared" si="13"/>
        <v>2</v>
      </c>
      <c r="M45" s="292">
        <f t="shared" si="13"/>
        <v>1</v>
      </c>
      <c r="N45" s="292">
        <f>E45+F45+J45+K45+L45+M45</f>
        <v>26</v>
      </c>
    </row>
    <row r="46" spans="2:14" s="136" customFormat="1" ht="15.75" customHeight="1">
      <c r="B46" s="551"/>
      <c r="C46" s="552"/>
      <c r="D46" s="371" t="s">
        <v>32</v>
      </c>
      <c r="E46" s="362">
        <f t="shared" ref="E46:N46" si="14">SUM(E44:E45)</f>
        <v>0</v>
      </c>
      <c r="F46" s="362">
        <f t="shared" si="14"/>
        <v>4</v>
      </c>
      <c r="G46" s="363">
        <f t="shared" si="14"/>
        <v>5</v>
      </c>
      <c r="H46" s="363">
        <f t="shared" si="14"/>
        <v>8</v>
      </c>
      <c r="I46" s="363">
        <f t="shared" si="14"/>
        <v>3</v>
      </c>
      <c r="J46" s="362">
        <f t="shared" si="14"/>
        <v>16</v>
      </c>
      <c r="K46" s="362">
        <f t="shared" si="14"/>
        <v>18</v>
      </c>
      <c r="L46" s="362">
        <f t="shared" si="14"/>
        <v>3</v>
      </c>
      <c r="M46" s="366">
        <f t="shared" si="14"/>
        <v>2</v>
      </c>
      <c r="N46" s="366">
        <f t="shared" si="14"/>
        <v>43</v>
      </c>
    </row>
    <row r="47" spans="2:14" s="136" customFormat="1" ht="15.75" customHeight="1">
      <c r="B47" s="27"/>
      <c r="C47" s="27"/>
      <c r="D47" s="394"/>
      <c r="E47" s="394"/>
    </row>
    <row r="48" spans="2:14" s="136" customFormat="1" ht="15.75" customHeight="1">
      <c r="D48" s="143"/>
      <c r="E48" s="143"/>
    </row>
    <row r="49" spans="2:14" s="136" customFormat="1" ht="15.75" customHeight="1">
      <c r="B49" s="562" t="s">
        <v>495</v>
      </c>
      <c r="C49" s="562"/>
      <c r="D49" s="562"/>
      <c r="E49" s="562"/>
      <c r="F49" s="562"/>
      <c r="G49" s="553" t="s">
        <v>493</v>
      </c>
      <c r="H49" s="553"/>
      <c r="I49" s="553"/>
      <c r="J49" s="553"/>
      <c r="K49" s="553"/>
      <c r="L49" s="553"/>
      <c r="M49" s="540" t="s">
        <v>498</v>
      </c>
      <c r="N49" s="574">
        <v>3.0200000000000001E-2</v>
      </c>
    </row>
    <row r="50" spans="2:14" s="136" customFormat="1" ht="15.75" customHeight="1">
      <c r="B50" s="562"/>
      <c r="C50" s="562"/>
      <c r="D50" s="562"/>
      <c r="E50" s="562"/>
      <c r="F50" s="562"/>
      <c r="G50" s="540" t="s">
        <v>490</v>
      </c>
      <c r="H50" s="540"/>
      <c r="I50" s="540"/>
      <c r="J50" s="540"/>
      <c r="K50" s="540"/>
      <c r="L50" s="540"/>
      <c r="M50" s="540"/>
      <c r="N50" s="540"/>
    </row>
    <row r="51" spans="2:14" s="136" customFormat="1" ht="15.75" customHeight="1">
      <c r="D51" s="143"/>
      <c r="E51" s="143"/>
    </row>
    <row r="52" spans="2:14" s="136" customFormat="1" ht="15.75" customHeight="1">
      <c r="D52" s="143"/>
      <c r="E52" s="143"/>
    </row>
    <row r="53" spans="2:14" s="136" customFormat="1" ht="15.75" customHeight="1">
      <c r="D53" s="143"/>
      <c r="E53" s="143"/>
    </row>
    <row r="54" spans="2:14" s="136" customFormat="1" ht="15.75" customHeight="1">
      <c r="D54" s="143"/>
      <c r="E54" s="143"/>
    </row>
    <row r="55" spans="2:14" s="136" customFormat="1" ht="15.75" customHeight="1">
      <c r="D55" s="143"/>
      <c r="E55" s="143"/>
    </row>
    <row r="56" spans="2:14" s="136" customFormat="1" ht="15.75" customHeight="1">
      <c r="D56" s="143"/>
      <c r="E56" s="143"/>
    </row>
    <row r="57" spans="2:14" s="136" customFormat="1" ht="15.75" customHeight="1">
      <c r="D57" s="143"/>
      <c r="E57" s="143"/>
    </row>
    <row r="58" spans="2:14" s="136" customFormat="1" ht="15.75" customHeight="1">
      <c r="D58" s="143"/>
      <c r="E58" s="143"/>
    </row>
    <row r="59" spans="2:14" s="136" customFormat="1" ht="15.75" customHeight="1">
      <c r="D59" s="143"/>
      <c r="E59" s="143"/>
    </row>
    <row r="60" spans="2:14" s="136" customFormat="1" ht="15.75" customHeight="1">
      <c r="D60" s="143"/>
      <c r="E60" s="143"/>
    </row>
    <row r="61" spans="2:14" s="136" customFormat="1" ht="15.75" customHeight="1">
      <c r="D61" s="143"/>
      <c r="E61" s="143"/>
    </row>
    <row r="62" spans="2:14" s="136" customFormat="1" ht="15.75" customHeight="1">
      <c r="D62" s="143"/>
      <c r="E62" s="143"/>
    </row>
    <row r="63" spans="2:14" s="136" customFormat="1" ht="15.75" customHeight="1">
      <c r="D63" s="143"/>
      <c r="E63" s="143"/>
    </row>
    <row r="64" spans="2:14" s="136" customFormat="1" ht="15.75" customHeight="1">
      <c r="D64" s="143"/>
      <c r="E64" s="143"/>
    </row>
    <row r="65" spans="4:5" s="136" customFormat="1" ht="15.75" customHeight="1">
      <c r="D65" s="143"/>
      <c r="E65" s="143"/>
    </row>
    <row r="66" spans="4:5" s="136" customFormat="1" ht="15.75" customHeight="1">
      <c r="D66" s="143"/>
      <c r="E66" s="143"/>
    </row>
    <row r="67" spans="4:5" s="136" customFormat="1" ht="15.75" customHeight="1">
      <c r="D67" s="143"/>
      <c r="E67" s="143"/>
    </row>
    <row r="68" spans="4:5" s="136" customFormat="1" ht="15.75" customHeight="1">
      <c r="D68" s="143"/>
      <c r="E68" s="143"/>
    </row>
    <row r="69" spans="4:5" s="136" customFormat="1" ht="15.75" customHeight="1">
      <c r="D69" s="143"/>
      <c r="E69" s="143"/>
    </row>
    <row r="70" spans="4:5" s="136" customFormat="1" ht="15.75" customHeight="1">
      <c r="D70" s="143"/>
      <c r="E70" s="143"/>
    </row>
    <row r="71" spans="4:5" s="136" customFormat="1" ht="15.75" customHeight="1">
      <c r="D71" s="143"/>
      <c r="E71" s="143"/>
    </row>
    <row r="72" spans="4:5" s="136" customFormat="1" ht="15.75" customHeight="1">
      <c r="D72" s="143"/>
      <c r="E72" s="143"/>
    </row>
    <row r="73" spans="4:5" s="136" customFormat="1" ht="15.75" customHeight="1">
      <c r="D73" s="143"/>
      <c r="E73" s="143"/>
    </row>
    <row r="74" spans="4:5" s="136" customFormat="1" ht="15.75" customHeight="1">
      <c r="D74" s="143"/>
      <c r="E74" s="143"/>
    </row>
    <row r="75" spans="4:5" s="136" customFormat="1" ht="15.75" customHeight="1">
      <c r="D75" s="143"/>
      <c r="E75" s="143"/>
    </row>
    <row r="76" spans="4:5" s="136" customFormat="1" ht="15.75" customHeight="1">
      <c r="D76" s="143"/>
      <c r="E76" s="143"/>
    </row>
    <row r="77" spans="4:5" s="136" customFormat="1" ht="15.75" customHeight="1">
      <c r="D77" s="143"/>
      <c r="E77" s="143"/>
    </row>
    <row r="78" spans="4:5" s="136" customFormat="1" ht="15.75" customHeight="1">
      <c r="D78" s="143"/>
      <c r="E78" s="143"/>
    </row>
    <row r="79" spans="4:5" s="136" customFormat="1" ht="15.75" customHeight="1">
      <c r="D79" s="143"/>
      <c r="E79" s="143"/>
    </row>
    <row r="80" spans="4:5" s="136" customFormat="1" ht="15.75" customHeight="1">
      <c r="D80" s="143"/>
      <c r="E80" s="143"/>
    </row>
    <row r="81" spans="4:5" s="136" customFormat="1" ht="15.75" customHeight="1">
      <c r="D81" s="143"/>
      <c r="E81" s="143"/>
    </row>
    <row r="82" spans="4:5" s="136" customFormat="1" ht="15.75" customHeight="1">
      <c r="D82" s="143"/>
      <c r="E82" s="143"/>
    </row>
    <row r="83" spans="4:5" s="136" customFormat="1" ht="15.75" customHeight="1">
      <c r="D83" s="143"/>
      <c r="E83" s="143"/>
    </row>
    <row r="84" spans="4:5" s="136" customFormat="1" ht="15.75" customHeight="1">
      <c r="D84" s="143"/>
      <c r="E84" s="143"/>
    </row>
    <row r="85" spans="4:5" s="136" customFormat="1" ht="15.75" customHeight="1">
      <c r="D85" s="143"/>
      <c r="E85" s="143"/>
    </row>
    <row r="86" spans="4:5" s="136" customFormat="1" ht="15.75" customHeight="1">
      <c r="D86" s="143"/>
      <c r="E86" s="143"/>
    </row>
    <row r="87" spans="4:5" s="136" customFormat="1" ht="15.75" customHeight="1">
      <c r="D87" s="143"/>
      <c r="E87" s="143"/>
    </row>
    <row r="88" spans="4:5" s="136" customFormat="1" ht="15.75" customHeight="1">
      <c r="D88" s="143"/>
      <c r="E88" s="143"/>
    </row>
    <row r="89" spans="4:5" s="136" customFormat="1" ht="15.75" customHeight="1">
      <c r="D89" s="143"/>
      <c r="E89" s="143"/>
    </row>
    <row r="90" spans="4:5" s="136" customFormat="1" ht="15.75" customHeight="1">
      <c r="D90" s="143"/>
      <c r="E90" s="143"/>
    </row>
    <row r="91" spans="4:5" s="136" customFormat="1" ht="15.75" customHeight="1">
      <c r="D91" s="143"/>
      <c r="E91" s="143"/>
    </row>
    <row r="92" spans="4:5" s="136" customFormat="1" ht="15.75" customHeight="1">
      <c r="D92" s="143"/>
      <c r="E92" s="143"/>
    </row>
    <row r="93" spans="4:5" s="136" customFormat="1" ht="15.75" customHeight="1">
      <c r="D93" s="143"/>
      <c r="E93" s="143"/>
    </row>
    <row r="94" spans="4:5" s="136" customFormat="1" ht="15.75" customHeight="1">
      <c r="D94" s="143"/>
      <c r="E94" s="143"/>
    </row>
    <row r="95" spans="4:5" s="136" customFormat="1" ht="15.75" customHeight="1">
      <c r="D95" s="143"/>
      <c r="E95" s="143"/>
    </row>
    <row r="96" spans="4:5" s="136" customFormat="1" ht="15.75" customHeight="1">
      <c r="D96" s="143"/>
      <c r="E96" s="143"/>
    </row>
    <row r="97" spans="4:5" s="136" customFormat="1" ht="15.75" customHeight="1">
      <c r="D97" s="143"/>
      <c r="E97" s="143"/>
    </row>
    <row r="98" spans="4:5" s="136" customFormat="1" ht="15.75" customHeight="1">
      <c r="D98" s="143"/>
      <c r="E98" s="143"/>
    </row>
    <row r="99" spans="4:5" s="136" customFormat="1" ht="15.75" customHeight="1">
      <c r="D99" s="143"/>
      <c r="E99" s="143"/>
    </row>
    <row r="100" spans="4:5" s="136" customFormat="1" ht="15.75" customHeight="1">
      <c r="D100" s="143"/>
      <c r="E100" s="143"/>
    </row>
    <row r="101" spans="4:5" s="136" customFormat="1" ht="15.75" customHeight="1">
      <c r="D101" s="143"/>
      <c r="E101" s="143"/>
    </row>
    <row r="102" spans="4:5" s="136" customFormat="1" ht="15.75" customHeight="1">
      <c r="D102" s="143"/>
      <c r="E102" s="143"/>
    </row>
    <row r="103" spans="4:5" s="136" customFormat="1" ht="15.75" customHeight="1">
      <c r="D103" s="143"/>
      <c r="E103" s="143"/>
    </row>
    <row r="104" spans="4:5" s="136" customFormat="1" ht="15.75" customHeight="1">
      <c r="D104" s="143"/>
      <c r="E104" s="143"/>
    </row>
    <row r="105" spans="4:5" s="136" customFormat="1" ht="15.75" customHeight="1">
      <c r="D105" s="143"/>
      <c r="E105" s="143"/>
    </row>
    <row r="106" spans="4:5" s="136" customFormat="1" ht="15.75" customHeight="1">
      <c r="D106" s="143"/>
      <c r="E106" s="143"/>
    </row>
    <row r="107" spans="4:5" s="136" customFormat="1" ht="15.75" customHeight="1">
      <c r="D107" s="143"/>
      <c r="E107" s="143"/>
    </row>
    <row r="108" spans="4:5" s="136" customFormat="1" ht="15.75" customHeight="1">
      <c r="D108" s="143"/>
      <c r="E108" s="143"/>
    </row>
    <row r="109" spans="4:5" s="136" customFormat="1" ht="15.75" customHeight="1">
      <c r="D109" s="143"/>
      <c r="E109" s="143"/>
    </row>
    <row r="110" spans="4:5" s="136" customFormat="1" ht="15.75" customHeight="1">
      <c r="D110" s="143"/>
      <c r="E110" s="143"/>
    </row>
    <row r="111" spans="4:5" s="136" customFormat="1" ht="15.75" customHeight="1">
      <c r="D111" s="143"/>
      <c r="E111" s="143"/>
    </row>
    <row r="112" spans="4:5" s="136" customFormat="1" ht="15.75" customHeight="1">
      <c r="D112" s="143"/>
      <c r="E112" s="143"/>
    </row>
    <row r="113" spans="4:5" s="136" customFormat="1" ht="15.75" customHeight="1">
      <c r="D113" s="143"/>
      <c r="E113" s="143"/>
    </row>
    <row r="114" spans="4:5" s="136" customFormat="1" ht="15.75" customHeight="1">
      <c r="D114" s="143"/>
      <c r="E114" s="143"/>
    </row>
    <row r="115" spans="4:5" s="136" customFormat="1" ht="15.75" customHeight="1">
      <c r="D115" s="143"/>
      <c r="E115" s="143"/>
    </row>
    <row r="116" spans="4:5" s="136" customFormat="1" ht="15.75" customHeight="1">
      <c r="D116" s="143"/>
      <c r="E116" s="143"/>
    </row>
    <row r="117" spans="4:5" s="136" customFormat="1" ht="15.75" customHeight="1">
      <c r="D117" s="143"/>
      <c r="E117" s="143"/>
    </row>
    <row r="118" spans="4:5" s="136" customFormat="1" ht="15.75" customHeight="1">
      <c r="D118" s="143"/>
      <c r="E118" s="143"/>
    </row>
    <row r="119" spans="4:5" s="136" customFormat="1" ht="15.75" customHeight="1">
      <c r="D119" s="143"/>
      <c r="E119" s="143"/>
    </row>
    <row r="120" spans="4:5" s="136" customFormat="1" ht="15.75" customHeight="1">
      <c r="D120" s="143"/>
      <c r="E120" s="143"/>
    </row>
    <row r="121" spans="4:5" s="136" customFormat="1" ht="15.75" customHeight="1">
      <c r="D121" s="143"/>
      <c r="E121" s="143"/>
    </row>
    <row r="122" spans="4:5" s="136" customFormat="1" ht="15.75" customHeight="1">
      <c r="D122" s="143"/>
      <c r="E122" s="143"/>
    </row>
    <row r="123" spans="4:5" s="136" customFormat="1" ht="15.75" customHeight="1">
      <c r="D123" s="143"/>
      <c r="E123" s="143"/>
    </row>
    <row r="124" spans="4:5" s="136" customFormat="1" ht="15.75" customHeight="1">
      <c r="D124" s="143"/>
      <c r="E124" s="143"/>
    </row>
    <row r="125" spans="4:5" s="136" customFormat="1" ht="15.75" customHeight="1">
      <c r="D125" s="143"/>
      <c r="E125" s="143"/>
    </row>
    <row r="126" spans="4:5" s="136" customFormat="1" ht="15.75" customHeight="1">
      <c r="D126" s="143"/>
      <c r="E126" s="143"/>
    </row>
    <row r="127" spans="4:5" s="136" customFormat="1" ht="15.75" customHeight="1">
      <c r="D127" s="143"/>
      <c r="E127" s="143"/>
    </row>
    <row r="128" spans="4:5" s="136" customFormat="1" ht="15.75" customHeight="1">
      <c r="D128" s="143"/>
      <c r="E128" s="143"/>
    </row>
    <row r="129" spans="1:16" s="136" customFormat="1" ht="15.75" customHeight="1">
      <c r="D129" s="143"/>
      <c r="E129" s="143"/>
    </row>
    <row r="130" spans="1:16" s="136" customFormat="1" ht="15.75" customHeight="1">
      <c r="D130" s="143"/>
      <c r="E130" s="143"/>
    </row>
    <row r="131" spans="1:16" s="136" customFormat="1" ht="15.75" customHeight="1">
      <c r="D131" s="143"/>
      <c r="E131" s="143"/>
    </row>
    <row r="132" spans="1:16" s="136" customFormat="1" ht="15.75" customHeight="1">
      <c r="D132" s="143"/>
      <c r="E132" s="143"/>
    </row>
    <row r="133" spans="1:16" s="136" customFormat="1" ht="15.75" customHeight="1">
      <c r="D133" s="143"/>
      <c r="E133" s="143"/>
    </row>
    <row r="134" spans="1:16" s="136" customFormat="1" ht="15.75" customHeight="1">
      <c r="D134" s="143"/>
      <c r="E134" s="143"/>
    </row>
    <row r="135" spans="1:16" s="136" customFormat="1" ht="15.75" customHeight="1">
      <c r="D135" s="143"/>
      <c r="E135" s="143"/>
    </row>
    <row r="136" spans="1:16" s="136" customFormat="1" ht="15.75" customHeight="1">
      <c r="D136" s="143"/>
      <c r="E136" s="143"/>
    </row>
    <row r="137" spans="1:16" s="136" customFormat="1" ht="15.75" customHeight="1">
      <c r="D137" s="143"/>
      <c r="E137" s="143"/>
    </row>
    <row r="138" spans="1:16" s="136" customFormat="1" ht="15.75" customHeight="1">
      <c r="D138" s="143"/>
      <c r="E138" s="143"/>
    </row>
    <row r="139" spans="1:16" s="136" customFormat="1" ht="15.75" customHeight="1">
      <c r="D139" s="143"/>
      <c r="E139" s="143"/>
    </row>
    <row r="140" spans="1:16" s="136" customFormat="1" ht="15.75" customHeight="1">
      <c r="D140" s="143"/>
      <c r="E140" s="143"/>
    </row>
    <row r="141" spans="1:16" ht="15.75" customHeight="1">
      <c r="A141" s="136"/>
      <c r="B141" s="136"/>
      <c r="C141" s="136"/>
      <c r="D141" s="143"/>
      <c r="E141" s="143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</row>
    <row r="142" spans="1:16" ht="15.75" customHeight="1">
      <c r="A142" s="136"/>
      <c r="B142" s="136"/>
      <c r="C142" s="136"/>
      <c r="D142" s="143"/>
      <c r="E142" s="143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</row>
    <row r="143" spans="1:16" ht="15.75" customHeight="1">
      <c r="A143" s="136"/>
      <c r="B143" s="136"/>
      <c r="C143" s="136"/>
      <c r="D143" s="143"/>
      <c r="E143" s="143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</row>
    <row r="144" spans="1:16" ht="15.75" customHeight="1">
      <c r="A144" s="136"/>
      <c r="B144" s="136"/>
      <c r="C144" s="136"/>
      <c r="D144" s="143"/>
      <c r="E144" s="143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</row>
    <row r="145" spans="1:30" ht="15.75" customHeight="1">
      <c r="A145" s="136"/>
      <c r="B145" s="136"/>
      <c r="C145" s="136"/>
      <c r="D145" s="143"/>
      <c r="E145" s="143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</row>
    <row r="146" spans="1:30" ht="15.75" customHeight="1">
      <c r="A146" s="136"/>
      <c r="B146" s="136"/>
      <c r="C146" s="136"/>
      <c r="D146" s="143"/>
      <c r="E146" s="143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</row>
    <row r="147" spans="1:30" ht="15.75" customHeight="1">
      <c r="A147" s="136"/>
      <c r="B147" s="136"/>
      <c r="C147" s="136"/>
      <c r="D147" s="143"/>
      <c r="E147" s="143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</row>
    <row r="148" spans="1:30" ht="15.75" customHeight="1">
      <c r="A148" s="136"/>
      <c r="B148" s="136"/>
      <c r="C148" s="136"/>
      <c r="D148" s="143"/>
      <c r="E148" s="143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</row>
    <row r="149" spans="1:30" ht="15.75" customHeight="1">
      <c r="A149" s="136"/>
      <c r="B149" s="136"/>
      <c r="C149" s="136"/>
      <c r="D149" s="143"/>
      <c r="E149" s="143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</row>
    <row r="150" spans="1:30" ht="15.75" customHeight="1">
      <c r="A150" s="136"/>
      <c r="B150" s="136"/>
      <c r="C150" s="136"/>
      <c r="D150" s="143"/>
      <c r="E150" s="143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AD150" s="136" t="s">
        <v>47</v>
      </c>
    </row>
    <row r="151" spans="1:30" ht="15.75" customHeight="1">
      <c r="A151" s="136"/>
      <c r="B151" s="136"/>
      <c r="C151" s="136"/>
      <c r="D151" s="143"/>
      <c r="E151" s="143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</row>
    <row r="152" spans="1:30" ht="15.75" customHeight="1">
      <c r="A152" s="136"/>
      <c r="B152" s="136"/>
      <c r="C152" s="136"/>
      <c r="D152" s="143"/>
      <c r="E152" s="143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</row>
    <row r="153" spans="1:30" ht="15.75" customHeight="1">
      <c r="A153" s="136"/>
      <c r="B153" s="136"/>
      <c r="C153" s="136"/>
      <c r="D153" s="143"/>
      <c r="E153" s="143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</row>
    <row r="154" spans="1:30" ht="15.75" customHeight="1">
      <c r="A154" s="136"/>
      <c r="B154" s="136"/>
      <c r="C154" s="136"/>
      <c r="D154" s="143"/>
      <c r="E154" s="143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</row>
    <row r="155" spans="1:30" ht="15.75" customHeight="1">
      <c r="A155" s="136"/>
      <c r="B155" s="136"/>
      <c r="C155" s="136"/>
      <c r="D155" s="143"/>
      <c r="E155" s="143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</row>
    <row r="156" spans="1:30" ht="15.75" customHeight="1">
      <c r="A156" s="136"/>
      <c r="B156" s="136"/>
      <c r="C156" s="136"/>
      <c r="D156" s="143"/>
      <c r="E156" s="143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</row>
    <row r="157" spans="1:30" s="136" customFormat="1" ht="15.75" customHeight="1">
      <c r="D157" s="143"/>
      <c r="E157" s="143"/>
    </row>
    <row r="158" spans="1:30" s="136" customFormat="1" ht="15.75" customHeight="1">
      <c r="D158" s="143"/>
      <c r="E158" s="143"/>
    </row>
    <row r="159" spans="1:30" s="136" customFormat="1" ht="15.75" customHeight="1">
      <c r="D159" s="143"/>
      <c r="E159" s="143"/>
    </row>
    <row r="160" spans="1:30" s="136" customFormat="1" ht="15.75" customHeight="1">
      <c r="D160" s="143"/>
      <c r="E160" s="143"/>
    </row>
    <row r="161" spans="4:5" s="136" customFormat="1" ht="15.75" customHeight="1">
      <c r="D161" s="143"/>
      <c r="E161" s="143"/>
    </row>
    <row r="162" spans="4:5" s="136" customFormat="1" ht="15.75" customHeight="1">
      <c r="D162" s="143"/>
      <c r="E162" s="143"/>
    </row>
    <row r="163" spans="4:5" s="136" customFormat="1" ht="15.75" customHeight="1">
      <c r="D163" s="143"/>
      <c r="E163" s="143"/>
    </row>
    <row r="164" spans="4:5" s="136" customFormat="1" ht="15.75" customHeight="1">
      <c r="D164" s="143"/>
      <c r="E164" s="143"/>
    </row>
    <row r="165" spans="4:5" s="136" customFormat="1" ht="15.75" customHeight="1">
      <c r="D165" s="143"/>
      <c r="E165" s="143"/>
    </row>
    <row r="166" spans="4:5" s="136" customFormat="1" ht="15.75" customHeight="1">
      <c r="D166" s="143"/>
      <c r="E166" s="143"/>
    </row>
    <row r="167" spans="4:5" s="136" customFormat="1" ht="15.75" customHeight="1">
      <c r="D167" s="143"/>
      <c r="E167" s="143"/>
    </row>
    <row r="168" spans="4:5" s="136" customFormat="1" ht="15.75" customHeight="1">
      <c r="D168" s="143"/>
      <c r="E168" s="143"/>
    </row>
    <row r="169" spans="4:5" s="136" customFormat="1" ht="15.75" customHeight="1">
      <c r="D169" s="143"/>
      <c r="E169" s="143"/>
    </row>
    <row r="170" spans="4:5" s="136" customFormat="1" ht="15.75" customHeight="1">
      <c r="D170" s="143"/>
      <c r="E170" s="143"/>
    </row>
    <row r="171" spans="4:5" s="136" customFormat="1" ht="15.75" customHeight="1">
      <c r="D171" s="143"/>
      <c r="E171" s="143"/>
    </row>
    <row r="172" spans="4:5" s="136" customFormat="1" ht="15.75" customHeight="1">
      <c r="D172" s="143"/>
      <c r="E172" s="143"/>
    </row>
    <row r="173" spans="4:5" s="136" customFormat="1" ht="15.75" customHeight="1">
      <c r="D173" s="143"/>
      <c r="E173" s="143"/>
    </row>
    <row r="174" spans="4:5" s="136" customFormat="1" ht="15.75" customHeight="1">
      <c r="D174" s="143"/>
      <c r="E174" s="143"/>
    </row>
    <row r="175" spans="4:5" s="136" customFormat="1" ht="15.75" customHeight="1">
      <c r="D175" s="143"/>
      <c r="E175" s="143"/>
    </row>
    <row r="176" spans="4:5" s="136" customFormat="1" ht="15.75" customHeight="1">
      <c r="D176" s="143"/>
      <c r="E176" s="143"/>
    </row>
    <row r="177" spans="4:5" s="136" customFormat="1" ht="15.75" customHeight="1">
      <c r="D177" s="143"/>
      <c r="E177" s="143"/>
    </row>
    <row r="178" spans="4:5" s="136" customFormat="1" ht="15.75" customHeight="1">
      <c r="D178" s="143"/>
      <c r="E178" s="143"/>
    </row>
    <row r="179" spans="4:5" s="136" customFormat="1" ht="15.75" customHeight="1">
      <c r="D179" s="143"/>
      <c r="E179" s="143"/>
    </row>
    <row r="180" spans="4:5" s="136" customFormat="1" ht="15.75" customHeight="1">
      <c r="D180" s="143"/>
      <c r="E180" s="143"/>
    </row>
    <row r="181" spans="4:5" s="136" customFormat="1" ht="15.75" customHeight="1">
      <c r="D181" s="143"/>
      <c r="E181" s="143"/>
    </row>
    <row r="182" spans="4:5" s="136" customFormat="1" ht="15.75" customHeight="1">
      <c r="D182" s="143"/>
      <c r="E182" s="143"/>
    </row>
    <row r="183" spans="4:5" s="136" customFormat="1" ht="15.75" customHeight="1">
      <c r="D183" s="143"/>
      <c r="E183" s="143"/>
    </row>
    <row r="184" spans="4:5" s="136" customFormat="1" ht="15.75" customHeight="1">
      <c r="D184" s="143"/>
      <c r="E184" s="143"/>
    </row>
    <row r="185" spans="4:5" s="136" customFormat="1" ht="15.75" customHeight="1">
      <c r="D185" s="143"/>
      <c r="E185" s="143"/>
    </row>
    <row r="186" spans="4:5" s="136" customFormat="1" ht="15.75" customHeight="1">
      <c r="D186" s="143"/>
      <c r="E186" s="143"/>
    </row>
    <row r="187" spans="4:5" s="136" customFormat="1" ht="15.75" customHeight="1">
      <c r="D187" s="143"/>
      <c r="E187" s="143"/>
    </row>
    <row r="188" spans="4:5" s="136" customFormat="1" ht="15.75" customHeight="1">
      <c r="D188" s="143"/>
      <c r="E188" s="143"/>
    </row>
    <row r="189" spans="4:5" s="136" customFormat="1" ht="15.75" customHeight="1">
      <c r="D189" s="143"/>
      <c r="E189" s="143"/>
    </row>
    <row r="190" spans="4:5" s="136" customFormat="1" ht="15.75" customHeight="1">
      <c r="D190" s="143"/>
      <c r="E190" s="143"/>
    </row>
    <row r="191" spans="4:5" s="136" customFormat="1" ht="15.75" customHeight="1">
      <c r="D191" s="143"/>
      <c r="E191" s="143"/>
    </row>
    <row r="192" spans="4:5" s="136" customFormat="1" ht="15.75" customHeight="1">
      <c r="D192" s="143"/>
      <c r="E192" s="143"/>
    </row>
    <row r="193" spans="4:5" s="136" customFormat="1" ht="15.75" customHeight="1">
      <c r="D193" s="143"/>
      <c r="E193" s="143"/>
    </row>
    <row r="194" spans="4:5" s="136" customFormat="1" ht="15.75" customHeight="1">
      <c r="D194" s="143"/>
      <c r="E194" s="143"/>
    </row>
    <row r="195" spans="4:5" s="136" customFormat="1" ht="15.75" customHeight="1">
      <c r="D195" s="143"/>
      <c r="E195" s="143"/>
    </row>
    <row r="196" spans="4:5" s="136" customFormat="1" ht="15.75" customHeight="1">
      <c r="D196" s="143"/>
      <c r="E196" s="143"/>
    </row>
    <row r="197" spans="4:5" s="136" customFormat="1" ht="15.75" customHeight="1">
      <c r="D197" s="143"/>
      <c r="E197" s="143"/>
    </row>
    <row r="198" spans="4:5" s="136" customFormat="1" ht="15.75" customHeight="1">
      <c r="D198" s="143"/>
      <c r="E198" s="143"/>
    </row>
    <row r="199" spans="4:5" s="136" customFormat="1" ht="15.75" customHeight="1">
      <c r="D199" s="143"/>
      <c r="E199" s="143"/>
    </row>
    <row r="200" spans="4:5" s="136" customFormat="1" ht="15.75" customHeight="1">
      <c r="D200" s="143"/>
      <c r="E200" s="143"/>
    </row>
    <row r="201" spans="4:5" s="136" customFormat="1" ht="15.75" customHeight="1">
      <c r="D201" s="143"/>
      <c r="E201" s="143"/>
    </row>
    <row r="202" spans="4:5" s="136" customFormat="1" ht="15.75" customHeight="1">
      <c r="D202" s="143"/>
      <c r="E202" s="143"/>
    </row>
    <row r="203" spans="4:5" s="136" customFormat="1" ht="15.75" customHeight="1">
      <c r="D203" s="143"/>
      <c r="E203" s="143"/>
    </row>
    <row r="204" spans="4:5" s="136" customFormat="1" ht="15.75" customHeight="1">
      <c r="D204" s="143"/>
      <c r="E204" s="143"/>
    </row>
    <row r="205" spans="4:5" s="136" customFormat="1" ht="15.75" customHeight="1">
      <c r="D205" s="143"/>
      <c r="E205" s="143"/>
    </row>
    <row r="206" spans="4:5" s="136" customFormat="1" ht="15.75" customHeight="1">
      <c r="D206" s="143"/>
      <c r="E206" s="143"/>
    </row>
    <row r="207" spans="4:5" s="136" customFormat="1" ht="15.75" customHeight="1">
      <c r="D207" s="143"/>
      <c r="E207" s="143"/>
    </row>
    <row r="208" spans="4:5" s="136" customFormat="1" ht="15.75" customHeight="1">
      <c r="D208" s="143"/>
      <c r="E208" s="143"/>
    </row>
    <row r="209" spans="1:116" s="136" customFormat="1" ht="15.75" customHeight="1">
      <c r="D209" s="143"/>
      <c r="E209" s="143"/>
    </row>
    <row r="210" spans="1:116" s="136" customFormat="1" ht="15.75" customHeight="1">
      <c r="D210" s="143"/>
      <c r="E210" s="143"/>
    </row>
    <row r="211" spans="1:116" s="136" customFormat="1" ht="15.75" customHeight="1">
      <c r="D211" s="143"/>
      <c r="E211" s="143"/>
    </row>
    <row r="212" spans="1:116" s="136" customFormat="1" ht="15.75" customHeight="1">
      <c r="A212" s="96"/>
      <c r="B212" s="96"/>
      <c r="C212" s="96"/>
      <c r="D212" s="97"/>
      <c r="E212" s="97"/>
      <c r="F212" s="96"/>
      <c r="G212" s="96"/>
      <c r="H212" s="96"/>
      <c r="I212" s="96"/>
      <c r="J212" s="96"/>
      <c r="K212" s="96"/>
      <c r="L212" s="96"/>
      <c r="M212" s="96"/>
    </row>
    <row r="213" spans="1:116" s="136" customFormat="1" ht="15.75" customHeight="1">
      <c r="A213" s="96"/>
      <c r="B213" s="96"/>
      <c r="C213" s="96"/>
      <c r="D213" s="97"/>
      <c r="E213" s="97"/>
      <c r="F213" s="96"/>
      <c r="G213" s="96"/>
      <c r="H213" s="96"/>
      <c r="I213" s="96"/>
      <c r="J213" s="96"/>
      <c r="K213" s="96"/>
      <c r="L213" s="96"/>
      <c r="M213" s="96"/>
    </row>
    <row r="214" spans="1:116" s="136" customFormat="1" ht="15.75" customHeight="1">
      <c r="A214" s="96"/>
      <c r="B214" s="96"/>
      <c r="C214" s="96"/>
      <c r="D214" s="97"/>
      <c r="E214" s="97"/>
      <c r="F214" s="96"/>
      <c r="G214" s="96"/>
      <c r="H214" s="96"/>
      <c r="I214" s="96"/>
      <c r="J214" s="96"/>
      <c r="K214" s="96"/>
      <c r="L214" s="96"/>
      <c r="M214" s="96"/>
    </row>
    <row r="215" spans="1:116" s="136" customFormat="1" ht="15.75" customHeight="1">
      <c r="A215" s="96"/>
      <c r="B215" s="96"/>
      <c r="C215" s="96"/>
      <c r="D215" s="97"/>
      <c r="E215" s="97"/>
      <c r="F215" s="96"/>
      <c r="G215" s="96"/>
      <c r="H215" s="96"/>
      <c r="I215" s="96"/>
      <c r="J215" s="96"/>
      <c r="K215" s="96"/>
      <c r="L215" s="96"/>
      <c r="M215" s="96"/>
    </row>
    <row r="216" spans="1:116" s="136" customFormat="1" ht="15.75" customHeight="1">
      <c r="A216" s="96"/>
      <c r="B216" s="96"/>
      <c r="C216" s="96"/>
      <c r="D216" s="97"/>
      <c r="E216" s="97"/>
      <c r="F216" s="96"/>
      <c r="G216" s="96"/>
      <c r="H216" s="96"/>
      <c r="I216" s="96"/>
      <c r="J216" s="96"/>
      <c r="K216" s="96"/>
      <c r="L216" s="96"/>
      <c r="M216" s="96"/>
    </row>
    <row r="217" spans="1:116" s="136" customFormat="1" ht="15.75" customHeight="1">
      <c r="A217" s="96"/>
      <c r="B217" s="96"/>
      <c r="C217" s="96"/>
      <c r="D217" s="97"/>
      <c r="E217" s="97"/>
      <c r="F217" s="96"/>
      <c r="G217" s="96"/>
      <c r="H217" s="96"/>
      <c r="I217" s="96"/>
      <c r="J217" s="96"/>
      <c r="K217" s="96"/>
      <c r="L217" s="96"/>
      <c r="M217" s="96"/>
    </row>
    <row r="218" spans="1:116" s="96" customFormat="1" ht="15.75" customHeight="1">
      <c r="D218" s="97"/>
      <c r="E218" s="97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6"/>
      <c r="BM218" s="136"/>
      <c r="BN218" s="136"/>
      <c r="BO218" s="136"/>
      <c r="BP218" s="136"/>
      <c r="BQ218" s="136"/>
      <c r="BR218" s="136"/>
      <c r="BS218" s="136"/>
      <c r="BT218" s="136"/>
      <c r="BU218" s="136"/>
      <c r="BV218" s="136"/>
      <c r="BW218" s="136"/>
      <c r="BX218" s="136"/>
      <c r="BY218" s="136"/>
      <c r="BZ218" s="136"/>
      <c r="CA218" s="136"/>
      <c r="CB218" s="136"/>
      <c r="CC218" s="136"/>
      <c r="CD218" s="136"/>
      <c r="CE218" s="136"/>
      <c r="CF218" s="136"/>
      <c r="CG218" s="136"/>
      <c r="CH218" s="136"/>
      <c r="CI218" s="136"/>
      <c r="CJ218" s="136"/>
      <c r="CK218" s="136"/>
      <c r="CL218" s="136"/>
      <c r="CM218" s="136"/>
      <c r="CN218" s="136"/>
      <c r="CO218" s="136"/>
      <c r="CP218" s="136"/>
      <c r="CQ218" s="136"/>
      <c r="CR218" s="136"/>
      <c r="CS218" s="136"/>
      <c r="CT218" s="136"/>
      <c r="CU218" s="136"/>
      <c r="CV218" s="136"/>
      <c r="CW218" s="136"/>
      <c r="CX218" s="136"/>
      <c r="CY218" s="136"/>
      <c r="CZ218" s="136"/>
      <c r="DA218" s="136"/>
      <c r="DB218" s="136"/>
      <c r="DC218" s="136"/>
      <c r="DD218" s="136"/>
      <c r="DE218" s="136"/>
      <c r="DF218" s="136"/>
      <c r="DG218" s="136"/>
      <c r="DH218" s="136"/>
      <c r="DI218" s="136"/>
      <c r="DJ218" s="136"/>
      <c r="DK218" s="136"/>
      <c r="DL218" s="136"/>
    </row>
    <row r="219" spans="1:116" s="96" customFormat="1" ht="15.75" customHeight="1">
      <c r="D219" s="97"/>
      <c r="E219" s="97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136"/>
      <c r="BC219" s="136"/>
      <c r="BD219" s="136"/>
      <c r="BE219" s="136"/>
      <c r="BF219" s="136"/>
      <c r="BG219" s="136"/>
      <c r="BH219" s="136"/>
      <c r="BI219" s="136"/>
      <c r="BJ219" s="136"/>
      <c r="BK219" s="136"/>
      <c r="BL219" s="136"/>
      <c r="BM219" s="136"/>
      <c r="BN219" s="136"/>
      <c r="BO219" s="136"/>
      <c r="BP219" s="136"/>
      <c r="BQ219" s="136"/>
      <c r="BR219" s="136"/>
      <c r="BS219" s="136"/>
      <c r="BT219" s="136"/>
      <c r="BU219" s="136"/>
      <c r="BV219" s="136"/>
      <c r="BW219" s="136"/>
      <c r="BX219" s="136"/>
      <c r="BY219" s="136"/>
      <c r="BZ219" s="136"/>
      <c r="CA219" s="136"/>
      <c r="CB219" s="136"/>
      <c r="CC219" s="136"/>
      <c r="CD219" s="136"/>
      <c r="CE219" s="136"/>
      <c r="CF219" s="136"/>
      <c r="CG219" s="136"/>
      <c r="CH219" s="136"/>
      <c r="CI219" s="136"/>
      <c r="CJ219" s="136"/>
      <c r="CK219" s="136"/>
      <c r="CL219" s="136"/>
      <c r="CM219" s="136"/>
      <c r="CN219" s="136"/>
      <c r="CO219" s="136"/>
      <c r="CP219" s="136"/>
      <c r="CQ219" s="136"/>
      <c r="CR219" s="136"/>
      <c r="CS219" s="136"/>
      <c r="CT219" s="136"/>
      <c r="CU219" s="136"/>
      <c r="CV219" s="136"/>
      <c r="CW219" s="136"/>
      <c r="CX219" s="136"/>
      <c r="CY219" s="136"/>
      <c r="CZ219" s="136"/>
      <c r="DA219" s="136"/>
      <c r="DB219" s="136"/>
      <c r="DC219" s="136"/>
      <c r="DD219" s="136"/>
      <c r="DE219" s="136"/>
      <c r="DF219" s="136"/>
      <c r="DG219" s="136"/>
      <c r="DH219" s="136"/>
      <c r="DI219" s="136"/>
      <c r="DJ219" s="136"/>
      <c r="DK219" s="136"/>
      <c r="DL219" s="136"/>
    </row>
    <row r="220" spans="1:116" s="96" customFormat="1" ht="15.75" customHeight="1">
      <c r="D220" s="97"/>
      <c r="E220" s="97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  <c r="BJ220" s="136"/>
      <c r="BK220" s="136"/>
      <c r="BL220" s="136"/>
      <c r="BM220" s="136"/>
      <c r="BN220" s="136"/>
      <c r="BO220" s="136"/>
      <c r="BP220" s="136"/>
      <c r="BQ220" s="136"/>
      <c r="BR220" s="136"/>
      <c r="BS220" s="136"/>
      <c r="BT220" s="136"/>
      <c r="BU220" s="136"/>
      <c r="BV220" s="136"/>
      <c r="BW220" s="136"/>
      <c r="BX220" s="136"/>
      <c r="BY220" s="136"/>
      <c r="BZ220" s="136"/>
      <c r="CA220" s="136"/>
      <c r="CB220" s="136"/>
      <c r="CC220" s="136"/>
      <c r="CD220" s="136"/>
      <c r="CE220" s="136"/>
      <c r="CF220" s="136"/>
      <c r="CG220" s="136"/>
      <c r="CH220" s="136"/>
      <c r="CI220" s="136"/>
      <c r="CJ220" s="136"/>
      <c r="CK220" s="136"/>
      <c r="CL220" s="136"/>
      <c r="CM220" s="136"/>
      <c r="CN220" s="136"/>
      <c r="CO220" s="136"/>
      <c r="CP220" s="136"/>
      <c r="CQ220" s="136"/>
      <c r="CR220" s="136"/>
      <c r="CS220" s="136"/>
      <c r="CT220" s="136"/>
      <c r="CU220" s="136"/>
      <c r="CV220" s="136"/>
      <c r="CW220" s="136"/>
      <c r="CX220" s="136"/>
      <c r="CY220" s="136"/>
      <c r="CZ220" s="136"/>
      <c r="DA220" s="136"/>
      <c r="DB220" s="136"/>
      <c r="DC220" s="136"/>
      <c r="DD220" s="136"/>
      <c r="DE220" s="136"/>
      <c r="DF220" s="136"/>
      <c r="DG220" s="136"/>
      <c r="DH220" s="136"/>
      <c r="DI220" s="136"/>
      <c r="DJ220" s="136"/>
      <c r="DK220" s="136"/>
      <c r="DL220" s="136"/>
    </row>
    <row r="221" spans="1:116" s="96" customFormat="1" ht="15.75" customHeight="1">
      <c r="D221" s="97"/>
      <c r="E221" s="97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6"/>
      <c r="BJ221" s="136"/>
      <c r="BK221" s="136"/>
      <c r="BL221" s="136"/>
      <c r="BM221" s="136"/>
      <c r="BN221" s="136"/>
      <c r="BO221" s="136"/>
      <c r="BP221" s="136"/>
      <c r="BQ221" s="136"/>
      <c r="BR221" s="136"/>
      <c r="BS221" s="136"/>
      <c r="BT221" s="136"/>
      <c r="BU221" s="136"/>
      <c r="BV221" s="136"/>
      <c r="BW221" s="136"/>
      <c r="BX221" s="136"/>
      <c r="BY221" s="136"/>
      <c r="BZ221" s="136"/>
      <c r="CA221" s="136"/>
      <c r="CB221" s="136"/>
      <c r="CC221" s="136"/>
      <c r="CD221" s="136"/>
      <c r="CE221" s="136"/>
      <c r="CF221" s="136"/>
      <c r="CG221" s="136"/>
      <c r="CH221" s="136"/>
      <c r="CI221" s="136"/>
      <c r="CJ221" s="136"/>
      <c r="CK221" s="136"/>
      <c r="CL221" s="136"/>
      <c r="CM221" s="136"/>
      <c r="CN221" s="136"/>
      <c r="CO221" s="136"/>
      <c r="CP221" s="136"/>
      <c r="CQ221" s="136"/>
      <c r="CR221" s="136"/>
      <c r="CS221" s="136"/>
      <c r="CT221" s="136"/>
      <c r="CU221" s="136"/>
      <c r="CV221" s="136"/>
      <c r="CW221" s="136"/>
      <c r="CX221" s="136"/>
      <c r="CY221" s="136"/>
      <c r="CZ221" s="136"/>
      <c r="DA221" s="136"/>
      <c r="DB221" s="136"/>
      <c r="DC221" s="136"/>
      <c r="DD221" s="136"/>
      <c r="DE221" s="136"/>
      <c r="DF221" s="136"/>
      <c r="DG221" s="136"/>
      <c r="DH221" s="136"/>
      <c r="DI221" s="136"/>
      <c r="DJ221" s="136"/>
      <c r="DK221" s="136"/>
      <c r="DL221" s="136"/>
    </row>
    <row r="222" spans="1:116" s="96" customFormat="1" ht="15.75" customHeight="1">
      <c r="D222" s="97"/>
      <c r="E222" s="97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  <c r="BM222" s="136"/>
      <c r="BN222" s="136"/>
      <c r="BO222" s="136"/>
      <c r="BP222" s="136"/>
      <c r="BQ222" s="136"/>
      <c r="BR222" s="136"/>
      <c r="BS222" s="136"/>
      <c r="BT222" s="136"/>
      <c r="BU222" s="136"/>
      <c r="BV222" s="136"/>
      <c r="BW222" s="136"/>
      <c r="BX222" s="136"/>
      <c r="BY222" s="136"/>
      <c r="BZ222" s="136"/>
      <c r="CA222" s="136"/>
      <c r="CB222" s="136"/>
      <c r="CC222" s="136"/>
      <c r="CD222" s="136"/>
      <c r="CE222" s="136"/>
      <c r="CF222" s="136"/>
      <c r="CG222" s="136"/>
      <c r="CH222" s="136"/>
      <c r="CI222" s="136"/>
      <c r="CJ222" s="136"/>
      <c r="CK222" s="136"/>
      <c r="CL222" s="136"/>
      <c r="CM222" s="136"/>
      <c r="CN222" s="136"/>
      <c r="CO222" s="136"/>
      <c r="CP222" s="136"/>
      <c r="CQ222" s="136"/>
      <c r="CR222" s="136"/>
      <c r="CS222" s="136"/>
      <c r="CT222" s="136"/>
      <c r="CU222" s="136"/>
      <c r="CV222" s="136"/>
      <c r="CW222" s="136"/>
      <c r="CX222" s="136"/>
      <c r="CY222" s="136"/>
      <c r="CZ222" s="136"/>
      <c r="DA222" s="136"/>
      <c r="DB222" s="136"/>
      <c r="DC222" s="136"/>
      <c r="DD222" s="136"/>
      <c r="DE222" s="136"/>
      <c r="DF222" s="136"/>
      <c r="DG222" s="136"/>
      <c r="DH222" s="136"/>
      <c r="DI222" s="136"/>
      <c r="DJ222" s="136"/>
      <c r="DK222" s="136"/>
      <c r="DL222" s="136"/>
    </row>
    <row r="223" spans="1:116" s="96" customFormat="1" ht="15.75" customHeight="1">
      <c r="D223" s="97"/>
      <c r="E223" s="97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  <c r="BB223" s="136"/>
      <c r="BC223" s="136"/>
      <c r="BD223" s="136"/>
      <c r="BE223" s="136"/>
      <c r="BF223" s="136"/>
      <c r="BG223" s="136"/>
      <c r="BH223" s="136"/>
      <c r="BI223" s="136"/>
      <c r="BJ223" s="136"/>
      <c r="BK223" s="136"/>
      <c r="BL223" s="136"/>
      <c r="BM223" s="136"/>
      <c r="BN223" s="136"/>
      <c r="BO223" s="136"/>
      <c r="BP223" s="136"/>
      <c r="BQ223" s="136"/>
      <c r="BR223" s="136"/>
      <c r="BS223" s="136"/>
      <c r="BT223" s="136"/>
      <c r="BU223" s="136"/>
      <c r="BV223" s="136"/>
      <c r="BW223" s="136"/>
      <c r="BX223" s="136"/>
      <c r="BY223" s="136"/>
      <c r="BZ223" s="136"/>
      <c r="CA223" s="136"/>
      <c r="CB223" s="136"/>
      <c r="CC223" s="136"/>
      <c r="CD223" s="136"/>
      <c r="CE223" s="136"/>
      <c r="CF223" s="136"/>
      <c r="CG223" s="136"/>
      <c r="CH223" s="136"/>
      <c r="CI223" s="136"/>
      <c r="CJ223" s="136"/>
      <c r="CK223" s="136"/>
      <c r="CL223" s="136"/>
      <c r="CM223" s="136"/>
      <c r="CN223" s="136"/>
      <c r="CO223" s="136"/>
      <c r="CP223" s="136"/>
      <c r="CQ223" s="136"/>
      <c r="CR223" s="136"/>
      <c r="CS223" s="136"/>
      <c r="CT223" s="136"/>
      <c r="CU223" s="136"/>
      <c r="CV223" s="136"/>
      <c r="CW223" s="136"/>
      <c r="CX223" s="136"/>
      <c r="CY223" s="136"/>
      <c r="CZ223" s="136"/>
      <c r="DA223" s="136"/>
      <c r="DB223" s="136"/>
      <c r="DC223" s="136"/>
      <c r="DD223" s="136"/>
      <c r="DE223" s="136"/>
      <c r="DF223" s="136"/>
      <c r="DG223" s="136"/>
      <c r="DH223" s="136"/>
      <c r="DI223" s="136"/>
      <c r="DJ223" s="136"/>
      <c r="DK223" s="136"/>
      <c r="DL223" s="136"/>
    </row>
    <row r="224" spans="1:116" s="96" customFormat="1" ht="15.75" customHeight="1">
      <c r="D224" s="97"/>
      <c r="E224" s="97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  <c r="BI224" s="136"/>
      <c r="BJ224" s="136"/>
      <c r="BK224" s="136"/>
      <c r="BL224" s="136"/>
      <c r="BM224" s="136"/>
      <c r="BN224" s="136"/>
      <c r="BO224" s="136"/>
      <c r="BP224" s="136"/>
      <c r="BQ224" s="136"/>
      <c r="BR224" s="136"/>
      <c r="BS224" s="136"/>
      <c r="BT224" s="136"/>
      <c r="BU224" s="136"/>
      <c r="BV224" s="136"/>
      <c r="BW224" s="136"/>
      <c r="BX224" s="136"/>
      <c r="BY224" s="136"/>
      <c r="BZ224" s="136"/>
      <c r="CA224" s="136"/>
      <c r="CB224" s="136"/>
      <c r="CC224" s="136"/>
      <c r="CD224" s="136"/>
      <c r="CE224" s="136"/>
      <c r="CF224" s="136"/>
      <c r="CG224" s="136"/>
      <c r="CH224" s="136"/>
      <c r="CI224" s="136"/>
      <c r="CJ224" s="136"/>
      <c r="CK224" s="136"/>
      <c r="CL224" s="136"/>
      <c r="CM224" s="136"/>
      <c r="CN224" s="136"/>
      <c r="CO224" s="136"/>
      <c r="CP224" s="136"/>
      <c r="CQ224" s="136"/>
      <c r="CR224" s="136"/>
      <c r="CS224" s="136"/>
      <c r="CT224" s="136"/>
      <c r="CU224" s="136"/>
      <c r="CV224" s="136"/>
      <c r="CW224" s="136"/>
      <c r="CX224" s="136"/>
      <c r="CY224" s="136"/>
      <c r="CZ224" s="136"/>
      <c r="DA224" s="136"/>
      <c r="DB224" s="136"/>
      <c r="DC224" s="136"/>
      <c r="DD224" s="136"/>
      <c r="DE224" s="136"/>
      <c r="DF224" s="136"/>
      <c r="DG224" s="136"/>
      <c r="DH224" s="136"/>
      <c r="DI224" s="136"/>
      <c r="DJ224" s="136"/>
      <c r="DK224" s="136"/>
      <c r="DL224" s="136"/>
    </row>
    <row r="225" spans="4:116" s="96" customFormat="1" ht="15.75" customHeight="1">
      <c r="D225" s="97"/>
      <c r="E225" s="97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6"/>
      <c r="BX225" s="136"/>
      <c r="BY225" s="136"/>
      <c r="BZ225" s="136"/>
      <c r="CA225" s="136"/>
      <c r="CB225" s="136"/>
      <c r="CC225" s="136"/>
      <c r="CD225" s="136"/>
      <c r="CE225" s="136"/>
      <c r="CF225" s="136"/>
      <c r="CG225" s="136"/>
      <c r="CH225" s="136"/>
      <c r="CI225" s="136"/>
      <c r="CJ225" s="136"/>
      <c r="CK225" s="136"/>
      <c r="CL225" s="136"/>
      <c r="CM225" s="136"/>
      <c r="CN225" s="136"/>
      <c r="CO225" s="136"/>
      <c r="CP225" s="136"/>
      <c r="CQ225" s="136"/>
      <c r="CR225" s="136"/>
      <c r="CS225" s="136"/>
      <c r="CT225" s="136"/>
      <c r="CU225" s="136"/>
      <c r="CV225" s="136"/>
      <c r="CW225" s="136"/>
      <c r="CX225" s="136"/>
      <c r="CY225" s="136"/>
      <c r="CZ225" s="136"/>
      <c r="DA225" s="136"/>
      <c r="DB225" s="136"/>
      <c r="DC225" s="136"/>
      <c r="DD225" s="136"/>
      <c r="DE225" s="136"/>
      <c r="DF225" s="136"/>
      <c r="DG225" s="136"/>
      <c r="DH225" s="136"/>
      <c r="DI225" s="136"/>
      <c r="DJ225" s="136"/>
      <c r="DK225" s="136"/>
      <c r="DL225" s="136"/>
    </row>
    <row r="226" spans="4:116" s="96" customFormat="1" ht="15.75" customHeight="1">
      <c r="D226" s="97"/>
      <c r="E226" s="97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  <c r="BJ226" s="136"/>
      <c r="BK226" s="136"/>
      <c r="BL226" s="136"/>
      <c r="BM226" s="136"/>
      <c r="BN226" s="136"/>
      <c r="BO226" s="136"/>
      <c r="BP226" s="136"/>
      <c r="BQ226" s="136"/>
      <c r="BR226" s="136"/>
      <c r="BS226" s="136"/>
      <c r="BT226" s="136"/>
      <c r="BU226" s="136"/>
      <c r="BV226" s="136"/>
      <c r="BW226" s="136"/>
      <c r="BX226" s="136"/>
      <c r="BY226" s="136"/>
      <c r="BZ226" s="136"/>
      <c r="CA226" s="136"/>
      <c r="CB226" s="136"/>
      <c r="CC226" s="136"/>
      <c r="CD226" s="136"/>
      <c r="CE226" s="136"/>
      <c r="CF226" s="136"/>
      <c r="CG226" s="136"/>
      <c r="CH226" s="136"/>
      <c r="CI226" s="136"/>
      <c r="CJ226" s="136"/>
      <c r="CK226" s="136"/>
      <c r="CL226" s="136"/>
      <c r="CM226" s="136"/>
      <c r="CN226" s="136"/>
      <c r="CO226" s="136"/>
      <c r="CP226" s="136"/>
      <c r="CQ226" s="136"/>
      <c r="CR226" s="136"/>
      <c r="CS226" s="136"/>
      <c r="CT226" s="136"/>
      <c r="CU226" s="136"/>
      <c r="CV226" s="136"/>
      <c r="CW226" s="136"/>
      <c r="CX226" s="136"/>
      <c r="CY226" s="136"/>
      <c r="CZ226" s="136"/>
      <c r="DA226" s="136"/>
      <c r="DB226" s="136"/>
      <c r="DC226" s="136"/>
      <c r="DD226" s="136"/>
      <c r="DE226" s="136"/>
      <c r="DF226" s="136"/>
      <c r="DG226" s="136"/>
      <c r="DH226" s="136"/>
      <c r="DI226" s="136"/>
      <c r="DJ226" s="136"/>
      <c r="DK226" s="136"/>
      <c r="DL226" s="136"/>
    </row>
    <row r="227" spans="4:116" s="96" customFormat="1" ht="15.75" customHeight="1">
      <c r="D227" s="97"/>
      <c r="E227" s="97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6"/>
      <c r="BN227" s="136"/>
      <c r="BO227" s="136"/>
      <c r="BP227" s="136"/>
      <c r="BQ227" s="136"/>
      <c r="BR227" s="136"/>
      <c r="BS227" s="136"/>
      <c r="BT227" s="136"/>
      <c r="BU227" s="136"/>
      <c r="BV227" s="136"/>
      <c r="BW227" s="136"/>
      <c r="BX227" s="136"/>
      <c r="BY227" s="136"/>
      <c r="BZ227" s="136"/>
      <c r="CA227" s="136"/>
      <c r="CB227" s="136"/>
      <c r="CC227" s="136"/>
      <c r="CD227" s="136"/>
      <c r="CE227" s="136"/>
      <c r="CF227" s="136"/>
      <c r="CG227" s="136"/>
      <c r="CH227" s="136"/>
      <c r="CI227" s="136"/>
      <c r="CJ227" s="136"/>
      <c r="CK227" s="136"/>
      <c r="CL227" s="136"/>
      <c r="CM227" s="136"/>
      <c r="CN227" s="136"/>
      <c r="CO227" s="136"/>
      <c r="CP227" s="136"/>
      <c r="CQ227" s="136"/>
      <c r="CR227" s="136"/>
      <c r="CS227" s="136"/>
      <c r="CT227" s="136"/>
      <c r="CU227" s="136"/>
      <c r="CV227" s="136"/>
      <c r="CW227" s="136"/>
      <c r="CX227" s="136"/>
      <c r="CY227" s="136"/>
      <c r="CZ227" s="136"/>
      <c r="DA227" s="136"/>
      <c r="DB227" s="136"/>
      <c r="DC227" s="136"/>
      <c r="DD227" s="136"/>
      <c r="DE227" s="136"/>
      <c r="DF227" s="136"/>
      <c r="DG227" s="136"/>
      <c r="DH227" s="136"/>
      <c r="DI227" s="136"/>
      <c r="DJ227" s="136"/>
      <c r="DK227" s="136"/>
      <c r="DL227" s="136"/>
    </row>
    <row r="228" spans="4:116" s="96" customFormat="1" ht="15.75" customHeight="1">
      <c r="D228" s="97"/>
      <c r="E228" s="97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6"/>
      <c r="BX228" s="136"/>
      <c r="BY228" s="136"/>
      <c r="BZ228" s="136"/>
      <c r="CA228" s="136"/>
      <c r="CB228" s="136"/>
      <c r="CC228" s="136"/>
      <c r="CD228" s="136"/>
      <c r="CE228" s="136"/>
      <c r="CF228" s="136"/>
      <c r="CG228" s="136"/>
      <c r="CH228" s="136"/>
      <c r="CI228" s="136"/>
      <c r="CJ228" s="136"/>
      <c r="CK228" s="136"/>
      <c r="CL228" s="136"/>
      <c r="CM228" s="136"/>
      <c r="CN228" s="136"/>
      <c r="CO228" s="136"/>
      <c r="CP228" s="136"/>
      <c r="CQ228" s="136"/>
      <c r="CR228" s="136"/>
      <c r="CS228" s="136"/>
      <c r="CT228" s="136"/>
      <c r="CU228" s="136"/>
      <c r="CV228" s="136"/>
      <c r="CW228" s="136"/>
      <c r="CX228" s="136"/>
      <c r="CY228" s="136"/>
      <c r="CZ228" s="136"/>
      <c r="DA228" s="136"/>
      <c r="DB228" s="136"/>
      <c r="DC228" s="136"/>
      <c r="DD228" s="136"/>
      <c r="DE228" s="136"/>
      <c r="DF228" s="136"/>
      <c r="DG228" s="136"/>
      <c r="DH228" s="136"/>
      <c r="DI228" s="136"/>
      <c r="DJ228" s="136"/>
      <c r="DK228" s="136"/>
      <c r="DL228" s="136"/>
    </row>
    <row r="229" spans="4:116" s="96" customFormat="1" ht="15.75" customHeight="1">
      <c r="D229" s="97"/>
      <c r="E229" s="97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BZ229" s="136"/>
      <c r="CA229" s="136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6"/>
      <c r="CP229" s="136"/>
      <c r="CQ229" s="136"/>
      <c r="CR229" s="136"/>
      <c r="CS229" s="136"/>
      <c r="CT229" s="136"/>
      <c r="CU229" s="136"/>
      <c r="CV229" s="136"/>
      <c r="CW229" s="136"/>
      <c r="CX229" s="136"/>
      <c r="CY229" s="136"/>
      <c r="CZ229" s="136"/>
      <c r="DA229" s="136"/>
      <c r="DB229" s="136"/>
      <c r="DC229" s="136"/>
      <c r="DD229" s="136"/>
      <c r="DE229" s="136"/>
      <c r="DF229" s="136"/>
      <c r="DG229" s="136"/>
      <c r="DH229" s="136"/>
      <c r="DI229" s="136"/>
      <c r="DJ229" s="136"/>
      <c r="DK229" s="136"/>
      <c r="DL229" s="136"/>
    </row>
    <row r="230" spans="4:116" s="96" customFormat="1" ht="15.75" customHeight="1">
      <c r="D230" s="97"/>
      <c r="E230" s="97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6"/>
      <c r="BN230" s="136"/>
      <c r="BO230" s="136"/>
      <c r="BP230" s="136"/>
      <c r="BQ230" s="136"/>
      <c r="BR230" s="136"/>
      <c r="BS230" s="136"/>
      <c r="BT230" s="136"/>
      <c r="BU230" s="136"/>
      <c r="BV230" s="136"/>
      <c r="BW230" s="136"/>
      <c r="BX230" s="136"/>
      <c r="BY230" s="136"/>
      <c r="BZ230" s="136"/>
      <c r="CA230" s="136"/>
      <c r="CB230" s="136"/>
      <c r="CC230" s="136"/>
      <c r="CD230" s="136"/>
      <c r="CE230" s="136"/>
      <c r="CF230" s="136"/>
      <c r="CG230" s="136"/>
      <c r="CH230" s="136"/>
      <c r="CI230" s="136"/>
      <c r="CJ230" s="136"/>
      <c r="CK230" s="136"/>
      <c r="CL230" s="136"/>
      <c r="CM230" s="136"/>
      <c r="CN230" s="136"/>
      <c r="CO230" s="136"/>
      <c r="CP230" s="136"/>
      <c r="CQ230" s="136"/>
      <c r="CR230" s="136"/>
      <c r="CS230" s="136"/>
      <c r="CT230" s="136"/>
      <c r="CU230" s="136"/>
      <c r="CV230" s="136"/>
      <c r="CW230" s="136"/>
      <c r="CX230" s="136"/>
      <c r="CY230" s="136"/>
      <c r="CZ230" s="136"/>
      <c r="DA230" s="136"/>
      <c r="DB230" s="136"/>
      <c r="DC230" s="136"/>
      <c r="DD230" s="136"/>
      <c r="DE230" s="136"/>
      <c r="DF230" s="136"/>
      <c r="DG230" s="136"/>
      <c r="DH230" s="136"/>
      <c r="DI230" s="136"/>
      <c r="DJ230" s="136"/>
      <c r="DK230" s="136"/>
      <c r="DL230" s="136"/>
    </row>
    <row r="231" spans="4:116" s="96" customFormat="1" ht="15.75" customHeight="1">
      <c r="D231" s="97"/>
      <c r="E231" s="97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6"/>
      <c r="BX231" s="136"/>
      <c r="BY231" s="136"/>
      <c r="BZ231" s="136"/>
      <c r="CA231" s="136"/>
      <c r="CB231" s="136"/>
      <c r="CC231" s="136"/>
      <c r="CD231" s="136"/>
      <c r="CE231" s="136"/>
      <c r="CF231" s="136"/>
      <c r="CG231" s="136"/>
      <c r="CH231" s="136"/>
      <c r="CI231" s="136"/>
      <c r="CJ231" s="136"/>
      <c r="CK231" s="136"/>
      <c r="CL231" s="136"/>
      <c r="CM231" s="136"/>
      <c r="CN231" s="136"/>
      <c r="CO231" s="136"/>
      <c r="CP231" s="136"/>
      <c r="CQ231" s="136"/>
      <c r="CR231" s="136"/>
      <c r="CS231" s="136"/>
      <c r="CT231" s="136"/>
      <c r="CU231" s="136"/>
      <c r="CV231" s="136"/>
      <c r="CW231" s="136"/>
      <c r="CX231" s="136"/>
      <c r="CY231" s="136"/>
      <c r="CZ231" s="136"/>
      <c r="DA231" s="136"/>
      <c r="DB231" s="136"/>
      <c r="DC231" s="136"/>
      <c r="DD231" s="136"/>
      <c r="DE231" s="136"/>
      <c r="DF231" s="136"/>
      <c r="DG231" s="136"/>
      <c r="DH231" s="136"/>
      <c r="DI231" s="136"/>
      <c r="DJ231" s="136"/>
      <c r="DK231" s="136"/>
      <c r="DL231" s="136"/>
    </row>
    <row r="232" spans="4:116" s="96" customFormat="1" ht="15.75" customHeight="1">
      <c r="D232" s="97"/>
      <c r="E232" s="97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36"/>
      <c r="AZ232" s="136"/>
      <c r="BA232" s="136"/>
      <c r="BB232" s="136"/>
      <c r="BC232" s="136"/>
      <c r="BD232" s="136"/>
      <c r="BE232" s="136"/>
      <c r="BF232" s="136"/>
      <c r="BG232" s="136"/>
      <c r="BH232" s="136"/>
      <c r="BI232" s="136"/>
      <c r="BJ232" s="136"/>
      <c r="BK232" s="136"/>
      <c r="BL232" s="136"/>
      <c r="BM232" s="136"/>
      <c r="BN232" s="136"/>
      <c r="BO232" s="136"/>
      <c r="BP232" s="136"/>
      <c r="BQ232" s="136"/>
      <c r="BR232" s="136"/>
      <c r="BS232" s="136"/>
      <c r="BT232" s="136"/>
      <c r="BU232" s="136"/>
      <c r="BV232" s="136"/>
      <c r="BW232" s="136"/>
      <c r="BX232" s="136"/>
      <c r="BY232" s="136"/>
      <c r="BZ232" s="136"/>
      <c r="CA232" s="136"/>
      <c r="CB232" s="136"/>
      <c r="CC232" s="136"/>
      <c r="CD232" s="136"/>
      <c r="CE232" s="136"/>
      <c r="CF232" s="136"/>
      <c r="CG232" s="136"/>
      <c r="CH232" s="136"/>
      <c r="CI232" s="136"/>
      <c r="CJ232" s="136"/>
      <c r="CK232" s="136"/>
      <c r="CL232" s="136"/>
      <c r="CM232" s="136"/>
      <c r="CN232" s="136"/>
      <c r="CO232" s="136"/>
      <c r="CP232" s="136"/>
      <c r="CQ232" s="136"/>
      <c r="CR232" s="136"/>
      <c r="CS232" s="136"/>
      <c r="CT232" s="136"/>
      <c r="CU232" s="136"/>
      <c r="CV232" s="136"/>
      <c r="CW232" s="136"/>
      <c r="CX232" s="136"/>
      <c r="CY232" s="136"/>
      <c r="CZ232" s="136"/>
      <c r="DA232" s="136"/>
      <c r="DB232" s="136"/>
      <c r="DC232" s="136"/>
      <c r="DD232" s="136"/>
      <c r="DE232" s="136"/>
      <c r="DF232" s="136"/>
      <c r="DG232" s="136"/>
      <c r="DH232" s="136"/>
      <c r="DI232" s="136"/>
      <c r="DJ232" s="136"/>
      <c r="DK232" s="136"/>
      <c r="DL232" s="136"/>
    </row>
    <row r="233" spans="4:116" s="96" customFormat="1" ht="15.75" customHeight="1">
      <c r="D233" s="97"/>
      <c r="E233" s="97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  <c r="BI233" s="136"/>
      <c r="BJ233" s="136"/>
      <c r="BK233" s="136"/>
      <c r="BL233" s="136"/>
      <c r="BM233" s="136"/>
      <c r="BN233" s="136"/>
      <c r="BO233" s="136"/>
      <c r="BP233" s="136"/>
      <c r="BQ233" s="136"/>
      <c r="BR233" s="136"/>
      <c r="BS233" s="136"/>
      <c r="BT233" s="136"/>
      <c r="BU233" s="136"/>
      <c r="BV233" s="136"/>
      <c r="BW233" s="136"/>
      <c r="BX233" s="136"/>
      <c r="BY233" s="136"/>
      <c r="BZ233" s="136"/>
      <c r="CA233" s="136"/>
      <c r="CB233" s="136"/>
      <c r="CC233" s="136"/>
      <c r="CD233" s="136"/>
      <c r="CE233" s="136"/>
      <c r="CF233" s="136"/>
      <c r="CG233" s="136"/>
      <c r="CH233" s="136"/>
      <c r="CI233" s="136"/>
      <c r="CJ233" s="136"/>
      <c r="CK233" s="136"/>
      <c r="CL233" s="136"/>
      <c r="CM233" s="136"/>
      <c r="CN233" s="136"/>
      <c r="CO233" s="136"/>
      <c r="CP233" s="136"/>
      <c r="CQ233" s="136"/>
      <c r="CR233" s="136"/>
      <c r="CS233" s="136"/>
      <c r="CT233" s="136"/>
      <c r="CU233" s="136"/>
      <c r="CV233" s="136"/>
      <c r="CW233" s="136"/>
      <c r="CX233" s="136"/>
      <c r="CY233" s="136"/>
      <c r="CZ233" s="136"/>
      <c r="DA233" s="136"/>
      <c r="DB233" s="136"/>
      <c r="DC233" s="136"/>
      <c r="DD233" s="136"/>
      <c r="DE233" s="136"/>
      <c r="DF233" s="136"/>
      <c r="DG233" s="136"/>
      <c r="DH233" s="136"/>
      <c r="DI233" s="136"/>
      <c r="DJ233" s="136"/>
      <c r="DK233" s="136"/>
      <c r="DL233" s="136"/>
    </row>
    <row r="234" spans="4:116" s="96" customFormat="1" ht="15.75" customHeight="1">
      <c r="D234" s="97"/>
      <c r="E234" s="97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136"/>
      <c r="BJ234" s="136"/>
      <c r="BK234" s="136"/>
      <c r="BL234" s="136"/>
      <c r="BM234" s="136"/>
      <c r="BN234" s="136"/>
      <c r="BO234" s="136"/>
      <c r="BP234" s="136"/>
      <c r="BQ234" s="136"/>
      <c r="BR234" s="136"/>
      <c r="BS234" s="136"/>
      <c r="BT234" s="136"/>
      <c r="BU234" s="136"/>
      <c r="BV234" s="136"/>
      <c r="BW234" s="136"/>
      <c r="BX234" s="136"/>
      <c r="BY234" s="136"/>
      <c r="BZ234" s="136"/>
      <c r="CA234" s="136"/>
      <c r="CB234" s="136"/>
      <c r="CC234" s="136"/>
      <c r="CD234" s="136"/>
      <c r="CE234" s="136"/>
      <c r="CF234" s="136"/>
      <c r="CG234" s="136"/>
      <c r="CH234" s="136"/>
      <c r="CI234" s="136"/>
      <c r="CJ234" s="136"/>
      <c r="CK234" s="136"/>
      <c r="CL234" s="136"/>
      <c r="CM234" s="136"/>
      <c r="CN234" s="136"/>
      <c r="CO234" s="136"/>
      <c r="CP234" s="136"/>
      <c r="CQ234" s="136"/>
      <c r="CR234" s="136"/>
      <c r="CS234" s="136"/>
      <c r="CT234" s="136"/>
      <c r="CU234" s="136"/>
      <c r="CV234" s="136"/>
      <c r="CW234" s="136"/>
      <c r="CX234" s="136"/>
      <c r="CY234" s="136"/>
      <c r="CZ234" s="136"/>
      <c r="DA234" s="136"/>
      <c r="DB234" s="136"/>
      <c r="DC234" s="136"/>
      <c r="DD234" s="136"/>
      <c r="DE234" s="136"/>
      <c r="DF234" s="136"/>
      <c r="DG234" s="136"/>
      <c r="DH234" s="136"/>
      <c r="DI234" s="136"/>
      <c r="DJ234" s="136"/>
      <c r="DK234" s="136"/>
      <c r="DL234" s="136"/>
    </row>
    <row r="235" spans="4:116" s="96" customFormat="1" ht="15.75" customHeight="1">
      <c r="D235" s="97"/>
      <c r="E235" s="97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36"/>
      <c r="BM235" s="136"/>
      <c r="BN235" s="136"/>
      <c r="BO235" s="136"/>
      <c r="BP235" s="136"/>
      <c r="BQ235" s="136"/>
      <c r="BR235" s="136"/>
      <c r="BS235" s="136"/>
      <c r="BT235" s="136"/>
      <c r="BU235" s="136"/>
      <c r="BV235" s="136"/>
      <c r="BW235" s="136"/>
      <c r="BX235" s="136"/>
      <c r="BY235" s="136"/>
      <c r="BZ235" s="136"/>
      <c r="CA235" s="136"/>
      <c r="CB235" s="136"/>
      <c r="CC235" s="136"/>
      <c r="CD235" s="136"/>
      <c r="CE235" s="136"/>
      <c r="CF235" s="136"/>
      <c r="CG235" s="136"/>
      <c r="CH235" s="136"/>
      <c r="CI235" s="136"/>
      <c r="CJ235" s="136"/>
      <c r="CK235" s="136"/>
      <c r="CL235" s="136"/>
      <c r="CM235" s="136"/>
      <c r="CN235" s="136"/>
      <c r="CO235" s="136"/>
      <c r="CP235" s="136"/>
      <c r="CQ235" s="136"/>
      <c r="CR235" s="136"/>
      <c r="CS235" s="136"/>
      <c r="CT235" s="136"/>
      <c r="CU235" s="136"/>
      <c r="CV235" s="136"/>
      <c r="CW235" s="136"/>
      <c r="CX235" s="136"/>
      <c r="CY235" s="136"/>
      <c r="CZ235" s="136"/>
      <c r="DA235" s="136"/>
      <c r="DB235" s="136"/>
      <c r="DC235" s="136"/>
      <c r="DD235" s="136"/>
      <c r="DE235" s="136"/>
      <c r="DF235" s="136"/>
      <c r="DG235" s="136"/>
      <c r="DH235" s="136"/>
      <c r="DI235" s="136"/>
      <c r="DJ235" s="136"/>
      <c r="DK235" s="136"/>
      <c r="DL235" s="136"/>
    </row>
    <row r="236" spans="4:116" s="96" customFormat="1" ht="15.75" customHeight="1">
      <c r="D236" s="97"/>
      <c r="E236" s="97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  <c r="BJ236" s="136"/>
      <c r="BK236" s="136"/>
      <c r="BL236" s="136"/>
      <c r="BM236" s="136"/>
      <c r="BN236" s="136"/>
      <c r="BO236" s="136"/>
      <c r="BP236" s="136"/>
      <c r="BQ236" s="136"/>
      <c r="BR236" s="136"/>
      <c r="BS236" s="136"/>
      <c r="BT236" s="136"/>
      <c r="BU236" s="136"/>
      <c r="BV236" s="136"/>
      <c r="BW236" s="136"/>
      <c r="BX236" s="136"/>
      <c r="BY236" s="136"/>
      <c r="BZ236" s="136"/>
      <c r="CA236" s="136"/>
      <c r="CB236" s="136"/>
      <c r="CC236" s="136"/>
      <c r="CD236" s="136"/>
      <c r="CE236" s="136"/>
      <c r="CF236" s="136"/>
      <c r="CG236" s="136"/>
      <c r="CH236" s="136"/>
      <c r="CI236" s="136"/>
      <c r="CJ236" s="136"/>
      <c r="CK236" s="136"/>
      <c r="CL236" s="136"/>
      <c r="CM236" s="136"/>
      <c r="CN236" s="136"/>
      <c r="CO236" s="136"/>
      <c r="CP236" s="136"/>
      <c r="CQ236" s="136"/>
      <c r="CR236" s="136"/>
      <c r="CS236" s="136"/>
      <c r="CT236" s="136"/>
      <c r="CU236" s="136"/>
      <c r="CV236" s="136"/>
      <c r="CW236" s="136"/>
      <c r="CX236" s="136"/>
      <c r="CY236" s="136"/>
      <c r="CZ236" s="136"/>
      <c r="DA236" s="136"/>
      <c r="DB236" s="136"/>
      <c r="DC236" s="136"/>
      <c r="DD236" s="136"/>
      <c r="DE236" s="136"/>
      <c r="DF236" s="136"/>
      <c r="DG236" s="136"/>
      <c r="DH236" s="136"/>
      <c r="DI236" s="136"/>
      <c r="DJ236" s="136"/>
      <c r="DK236" s="136"/>
      <c r="DL236" s="136"/>
    </row>
    <row r="237" spans="4:116" s="96" customFormat="1" ht="15.75" customHeight="1">
      <c r="D237" s="97"/>
      <c r="E237" s="97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  <c r="BW237" s="136"/>
      <c r="BX237" s="136"/>
      <c r="BY237" s="136"/>
      <c r="BZ237" s="136"/>
      <c r="CA237" s="136"/>
      <c r="CB237" s="136"/>
      <c r="CC237" s="136"/>
      <c r="CD237" s="136"/>
      <c r="CE237" s="136"/>
      <c r="CF237" s="136"/>
      <c r="CG237" s="136"/>
      <c r="CH237" s="136"/>
      <c r="CI237" s="136"/>
      <c r="CJ237" s="136"/>
      <c r="CK237" s="136"/>
      <c r="CL237" s="136"/>
      <c r="CM237" s="136"/>
      <c r="CN237" s="136"/>
      <c r="CO237" s="136"/>
      <c r="CP237" s="136"/>
      <c r="CQ237" s="136"/>
      <c r="CR237" s="136"/>
      <c r="CS237" s="136"/>
      <c r="CT237" s="136"/>
      <c r="CU237" s="136"/>
      <c r="CV237" s="136"/>
      <c r="CW237" s="136"/>
      <c r="CX237" s="136"/>
      <c r="CY237" s="136"/>
      <c r="CZ237" s="136"/>
      <c r="DA237" s="136"/>
      <c r="DB237" s="136"/>
      <c r="DC237" s="136"/>
      <c r="DD237" s="136"/>
      <c r="DE237" s="136"/>
      <c r="DF237" s="136"/>
      <c r="DG237" s="136"/>
      <c r="DH237" s="136"/>
      <c r="DI237" s="136"/>
      <c r="DJ237" s="136"/>
      <c r="DK237" s="136"/>
      <c r="DL237" s="136"/>
    </row>
    <row r="238" spans="4:116" s="96" customFormat="1" ht="15.75" customHeight="1">
      <c r="D238" s="97"/>
      <c r="E238" s="97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  <c r="BI238" s="136"/>
      <c r="BJ238" s="136"/>
      <c r="BK238" s="136"/>
      <c r="BL238" s="136"/>
      <c r="BM238" s="136"/>
      <c r="BN238" s="136"/>
      <c r="BO238" s="136"/>
      <c r="BP238" s="136"/>
      <c r="BQ238" s="136"/>
      <c r="BR238" s="136"/>
      <c r="BS238" s="136"/>
      <c r="BT238" s="136"/>
      <c r="BU238" s="136"/>
      <c r="BV238" s="136"/>
      <c r="BW238" s="136"/>
      <c r="BX238" s="136"/>
      <c r="BY238" s="136"/>
      <c r="BZ238" s="136"/>
      <c r="CA238" s="136"/>
      <c r="CB238" s="136"/>
      <c r="CC238" s="136"/>
      <c r="CD238" s="136"/>
      <c r="CE238" s="136"/>
      <c r="CF238" s="136"/>
      <c r="CG238" s="136"/>
      <c r="CH238" s="136"/>
      <c r="CI238" s="136"/>
      <c r="CJ238" s="136"/>
      <c r="CK238" s="136"/>
      <c r="CL238" s="136"/>
      <c r="CM238" s="136"/>
      <c r="CN238" s="136"/>
      <c r="CO238" s="136"/>
      <c r="CP238" s="136"/>
      <c r="CQ238" s="136"/>
      <c r="CR238" s="136"/>
      <c r="CS238" s="136"/>
      <c r="CT238" s="136"/>
      <c r="CU238" s="136"/>
      <c r="CV238" s="136"/>
      <c r="CW238" s="136"/>
      <c r="CX238" s="136"/>
      <c r="CY238" s="136"/>
      <c r="CZ238" s="136"/>
      <c r="DA238" s="136"/>
      <c r="DB238" s="136"/>
      <c r="DC238" s="136"/>
      <c r="DD238" s="136"/>
      <c r="DE238" s="136"/>
      <c r="DF238" s="136"/>
      <c r="DG238" s="136"/>
      <c r="DH238" s="136"/>
      <c r="DI238" s="136"/>
      <c r="DJ238" s="136"/>
      <c r="DK238" s="136"/>
      <c r="DL238" s="136"/>
    </row>
    <row r="239" spans="4:116" s="96" customFormat="1" ht="15.75" customHeight="1">
      <c r="D239" s="97"/>
      <c r="E239" s="97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  <c r="BI239" s="136"/>
      <c r="BJ239" s="136"/>
      <c r="BK239" s="136"/>
      <c r="BL239" s="136"/>
      <c r="BM239" s="136"/>
      <c r="BN239" s="136"/>
      <c r="BO239" s="136"/>
      <c r="BP239" s="136"/>
      <c r="BQ239" s="136"/>
      <c r="BR239" s="136"/>
      <c r="BS239" s="136"/>
      <c r="BT239" s="136"/>
      <c r="BU239" s="136"/>
      <c r="BV239" s="136"/>
      <c r="BW239" s="136"/>
      <c r="BX239" s="136"/>
      <c r="BY239" s="136"/>
      <c r="BZ239" s="136"/>
      <c r="CA239" s="136"/>
      <c r="CB239" s="136"/>
      <c r="CC239" s="136"/>
      <c r="CD239" s="136"/>
      <c r="CE239" s="136"/>
      <c r="CF239" s="136"/>
      <c r="CG239" s="136"/>
      <c r="CH239" s="136"/>
      <c r="CI239" s="136"/>
      <c r="CJ239" s="136"/>
      <c r="CK239" s="136"/>
      <c r="CL239" s="136"/>
      <c r="CM239" s="136"/>
      <c r="CN239" s="136"/>
      <c r="CO239" s="136"/>
      <c r="CP239" s="136"/>
      <c r="CQ239" s="136"/>
      <c r="CR239" s="136"/>
      <c r="CS239" s="136"/>
      <c r="CT239" s="136"/>
      <c r="CU239" s="136"/>
      <c r="CV239" s="136"/>
      <c r="CW239" s="136"/>
      <c r="CX239" s="136"/>
      <c r="CY239" s="136"/>
      <c r="CZ239" s="136"/>
      <c r="DA239" s="136"/>
      <c r="DB239" s="136"/>
      <c r="DC239" s="136"/>
      <c r="DD239" s="136"/>
      <c r="DE239" s="136"/>
      <c r="DF239" s="136"/>
      <c r="DG239" s="136"/>
      <c r="DH239" s="136"/>
      <c r="DI239" s="136"/>
      <c r="DJ239" s="136"/>
      <c r="DK239" s="136"/>
      <c r="DL239" s="136"/>
    </row>
    <row r="240" spans="4:116" s="96" customFormat="1" ht="15.75" customHeight="1">
      <c r="D240" s="97"/>
      <c r="E240" s="97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  <c r="BI240" s="136"/>
      <c r="BJ240" s="136"/>
      <c r="BK240" s="136"/>
      <c r="BL240" s="136"/>
      <c r="BM240" s="136"/>
      <c r="BN240" s="136"/>
      <c r="BO240" s="136"/>
      <c r="BP240" s="136"/>
      <c r="BQ240" s="136"/>
      <c r="BR240" s="136"/>
      <c r="BS240" s="136"/>
      <c r="BT240" s="136"/>
      <c r="BU240" s="136"/>
      <c r="BV240" s="136"/>
      <c r="BW240" s="136"/>
      <c r="BX240" s="136"/>
      <c r="BY240" s="136"/>
      <c r="BZ240" s="136"/>
      <c r="CA240" s="136"/>
      <c r="CB240" s="136"/>
      <c r="CC240" s="136"/>
      <c r="CD240" s="136"/>
      <c r="CE240" s="136"/>
      <c r="CF240" s="136"/>
      <c r="CG240" s="136"/>
      <c r="CH240" s="136"/>
      <c r="CI240" s="136"/>
      <c r="CJ240" s="136"/>
      <c r="CK240" s="136"/>
      <c r="CL240" s="136"/>
      <c r="CM240" s="136"/>
      <c r="CN240" s="136"/>
      <c r="CO240" s="136"/>
      <c r="CP240" s="136"/>
      <c r="CQ240" s="136"/>
      <c r="CR240" s="136"/>
      <c r="CS240" s="136"/>
      <c r="CT240" s="136"/>
      <c r="CU240" s="136"/>
      <c r="CV240" s="136"/>
      <c r="CW240" s="136"/>
      <c r="CX240" s="136"/>
      <c r="CY240" s="136"/>
      <c r="CZ240" s="136"/>
      <c r="DA240" s="136"/>
      <c r="DB240" s="136"/>
      <c r="DC240" s="136"/>
      <c r="DD240" s="136"/>
      <c r="DE240" s="136"/>
      <c r="DF240" s="136"/>
      <c r="DG240" s="136"/>
      <c r="DH240" s="136"/>
      <c r="DI240" s="136"/>
      <c r="DJ240" s="136"/>
      <c r="DK240" s="136"/>
      <c r="DL240" s="136"/>
    </row>
    <row r="241" spans="4:116" s="96" customFormat="1" ht="15.75" customHeight="1">
      <c r="D241" s="97"/>
      <c r="E241" s="97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  <c r="BI241" s="136"/>
      <c r="BJ241" s="136"/>
      <c r="BK241" s="136"/>
      <c r="BL241" s="136"/>
      <c r="BM241" s="136"/>
      <c r="BN241" s="136"/>
      <c r="BO241" s="136"/>
      <c r="BP241" s="136"/>
      <c r="BQ241" s="136"/>
      <c r="BR241" s="136"/>
      <c r="BS241" s="136"/>
      <c r="BT241" s="136"/>
      <c r="BU241" s="136"/>
      <c r="BV241" s="136"/>
      <c r="BW241" s="136"/>
      <c r="BX241" s="136"/>
      <c r="BY241" s="136"/>
      <c r="BZ241" s="136"/>
      <c r="CA241" s="136"/>
      <c r="CB241" s="136"/>
      <c r="CC241" s="136"/>
      <c r="CD241" s="136"/>
      <c r="CE241" s="136"/>
      <c r="CF241" s="136"/>
      <c r="CG241" s="136"/>
      <c r="CH241" s="136"/>
      <c r="CI241" s="136"/>
      <c r="CJ241" s="136"/>
      <c r="CK241" s="136"/>
      <c r="CL241" s="136"/>
      <c r="CM241" s="136"/>
      <c r="CN241" s="136"/>
      <c r="CO241" s="136"/>
      <c r="CP241" s="136"/>
      <c r="CQ241" s="136"/>
      <c r="CR241" s="136"/>
      <c r="CS241" s="136"/>
      <c r="CT241" s="136"/>
      <c r="CU241" s="136"/>
      <c r="CV241" s="136"/>
      <c r="CW241" s="136"/>
      <c r="CX241" s="136"/>
      <c r="CY241" s="136"/>
      <c r="CZ241" s="136"/>
      <c r="DA241" s="136"/>
      <c r="DB241" s="136"/>
      <c r="DC241" s="136"/>
      <c r="DD241" s="136"/>
      <c r="DE241" s="136"/>
      <c r="DF241" s="136"/>
      <c r="DG241" s="136"/>
      <c r="DH241" s="136"/>
      <c r="DI241" s="136"/>
      <c r="DJ241" s="136"/>
      <c r="DK241" s="136"/>
      <c r="DL241" s="136"/>
    </row>
    <row r="242" spans="4:116" s="96" customFormat="1" ht="15.75" customHeight="1">
      <c r="D242" s="97"/>
      <c r="E242" s="97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6"/>
      <c r="AW242" s="136"/>
      <c r="AX242" s="136"/>
      <c r="AY242" s="136"/>
      <c r="AZ242" s="136"/>
      <c r="BA242" s="136"/>
      <c r="BB242" s="136"/>
      <c r="BC242" s="136"/>
      <c r="BD242" s="136"/>
      <c r="BE242" s="136"/>
      <c r="BF242" s="136"/>
      <c r="BG242" s="136"/>
      <c r="BH242" s="136"/>
      <c r="BI242" s="136"/>
      <c r="BJ242" s="136"/>
      <c r="BK242" s="136"/>
      <c r="BL242" s="136"/>
      <c r="BM242" s="136"/>
      <c r="BN242" s="136"/>
      <c r="BO242" s="136"/>
      <c r="BP242" s="136"/>
      <c r="BQ242" s="136"/>
      <c r="BR242" s="136"/>
      <c r="BS242" s="136"/>
      <c r="BT242" s="136"/>
      <c r="BU242" s="136"/>
      <c r="BV242" s="136"/>
      <c r="BW242" s="136"/>
      <c r="BX242" s="136"/>
      <c r="BY242" s="136"/>
      <c r="BZ242" s="136"/>
      <c r="CA242" s="136"/>
      <c r="CB242" s="136"/>
      <c r="CC242" s="136"/>
      <c r="CD242" s="136"/>
      <c r="CE242" s="136"/>
      <c r="CF242" s="136"/>
      <c r="CG242" s="136"/>
      <c r="CH242" s="136"/>
      <c r="CI242" s="136"/>
      <c r="CJ242" s="136"/>
      <c r="CK242" s="136"/>
      <c r="CL242" s="136"/>
      <c r="CM242" s="136"/>
      <c r="CN242" s="136"/>
      <c r="CO242" s="136"/>
      <c r="CP242" s="136"/>
      <c r="CQ242" s="136"/>
      <c r="CR242" s="136"/>
      <c r="CS242" s="136"/>
      <c r="CT242" s="136"/>
      <c r="CU242" s="136"/>
      <c r="CV242" s="136"/>
      <c r="CW242" s="136"/>
      <c r="CX242" s="136"/>
      <c r="CY242" s="136"/>
      <c r="CZ242" s="136"/>
      <c r="DA242" s="136"/>
      <c r="DB242" s="136"/>
      <c r="DC242" s="136"/>
      <c r="DD242" s="136"/>
      <c r="DE242" s="136"/>
      <c r="DF242" s="136"/>
      <c r="DG242" s="136"/>
      <c r="DH242" s="136"/>
      <c r="DI242" s="136"/>
      <c r="DJ242" s="136"/>
      <c r="DK242" s="136"/>
      <c r="DL242" s="136"/>
    </row>
    <row r="243" spans="4:116" s="96" customFormat="1" ht="15.75" customHeight="1">
      <c r="D243" s="97"/>
      <c r="E243" s="97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36"/>
      <c r="BM243" s="136"/>
      <c r="BN243" s="136"/>
      <c r="BO243" s="136"/>
      <c r="BP243" s="136"/>
      <c r="BQ243" s="136"/>
      <c r="BR243" s="136"/>
      <c r="BS243" s="136"/>
      <c r="BT243" s="136"/>
      <c r="BU243" s="136"/>
      <c r="BV243" s="136"/>
      <c r="BW243" s="136"/>
      <c r="BX243" s="136"/>
      <c r="BY243" s="136"/>
      <c r="BZ243" s="136"/>
      <c r="CA243" s="136"/>
      <c r="CB243" s="136"/>
      <c r="CC243" s="136"/>
      <c r="CD243" s="136"/>
      <c r="CE243" s="136"/>
      <c r="CF243" s="136"/>
      <c r="CG243" s="136"/>
      <c r="CH243" s="136"/>
      <c r="CI243" s="136"/>
      <c r="CJ243" s="136"/>
      <c r="CK243" s="136"/>
      <c r="CL243" s="136"/>
      <c r="CM243" s="136"/>
      <c r="CN243" s="136"/>
      <c r="CO243" s="136"/>
      <c r="CP243" s="136"/>
      <c r="CQ243" s="136"/>
      <c r="CR243" s="136"/>
      <c r="CS243" s="136"/>
      <c r="CT243" s="136"/>
      <c r="CU243" s="136"/>
      <c r="CV243" s="136"/>
      <c r="CW243" s="136"/>
      <c r="CX243" s="136"/>
      <c r="CY243" s="136"/>
      <c r="CZ243" s="136"/>
      <c r="DA243" s="136"/>
      <c r="DB243" s="136"/>
      <c r="DC243" s="136"/>
      <c r="DD243" s="136"/>
      <c r="DE243" s="136"/>
      <c r="DF243" s="136"/>
      <c r="DG243" s="136"/>
      <c r="DH243" s="136"/>
      <c r="DI243" s="136"/>
      <c r="DJ243" s="136"/>
      <c r="DK243" s="136"/>
      <c r="DL243" s="136"/>
    </row>
    <row r="244" spans="4:116" s="96" customFormat="1" ht="15.75" customHeight="1">
      <c r="D244" s="97"/>
      <c r="E244" s="97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6"/>
      <c r="BU244" s="136"/>
      <c r="BV244" s="136"/>
      <c r="BW244" s="136"/>
      <c r="BX244" s="136"/>
      <c r="BY244" s="136"/>
      <c r="BZ244" s="136"/>
      <c r="CA244" s="136"/>
      <c r="CB244" s="136"/>
      <c r="CC244" s="136"/>
      <c r="CD244" s="136"/>
      <c r="CE244" s="136"/>
      <c r="CF244" s="136"/>
      <c r="CG244" s="136"/>
      <c r="CH244" s="136"/>
      <c r="CI244" s="136"/>
      <c r="CJ244" s="136"/>
      <c r="CK244" s="136"/>
      <c r="CL244" s="136"/>
      <c r="CM244" s="136"/>
      <c r="CN244" s="136"/>
      <c r="CO244" s="136"/>
      <c r="CP244" s="136"/>
      <c r="CQ244" s="136"/>
      <c r="CR244" s="136"/>
      <c r="CS244" s="136"/>
      <c r="CT244" s="136"/>
      <c r="CU244" s="136"/>
      <c r="CV244" s="136"/>
      <c r="CW244" s="136"/>
      <c r="CX244" s="136"/>
      <c r="CY244" s="136"/>
      <c r="CZ244" s="136"/>
      <c r="DA244" s="136"/>
      <c r="DB244" s="136"/>
      <c r="DC244" s="136"/>
      <c r="DD244" s="136"/>
      <c r="DE244" s="136"/>
      <c r="DF244" s="136"/>
      <c r="DG244" s="136"/>
      <c r="DH244" s="136"/>
      <c r="DI244" s="136"/>
      <c r="DJ244" s="136"/>
      <c r="DK244" s="136"/>
      <c r="DL244" s="136"/>
    </row>
    <row r="245" spans="4:116" s="96" customFormat="1" ht="15.75" customHeight="1">
      <c r="D245" s="97"/>
      <c r="E245" s="97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6"/>
      <c r="BQ245" s="136"/>
      <c r="BR245" s="136"/>
      <c r="BS245" s="136"/>
      <c r="BT245" s="136"/>
      <c r="BU245" s="136"/>
      <c r="BV245" s="136"/>
      <c r="BW245" s="136"/>
      <c r="BX245" s="136"/>
      <c r="BY245" s="136"/>
      <c r="BZ245" s="136"/>
      <c r="CA245" s="136"/>
      <c r="CB245" s="136"/>
      <c r="CC245" s="136"/>
      <c r="CD245" s="136"/>
      <c r="CE245" s="136"/>
      <c r="CF245" s="136"/>
      <c r="CG245" s="136"/>
      <c r="CH245" s="136"/>
      <c r="CI245" s="136"/>
      <c r="CJ245" s="136"/>
      <c r="CK245" s="136"/>
      <c r="CL245" s="136"/>
      <c r="CM245" s="136"/>
      <c r="CN245" s="136"/>
      <c r="CO245" s="136"/>
      <c r="CP245" s="136"/>
      <c r="CQ245" s="136"/>
      <c r="CR245" s="136"/>
      <c r="CS245" s="136"/>
      <c r="CT245" s="136"/>
      <c r="CU245" s="136"/>
      <c r="CV245" s="136"/>
      <c r="CW245" s="136"/>
      <c r="CX245" s="136"/>
      <c r="CY245" s="136"/>
      <c r="CZ245" s="136"/>
      <c r="DA245" s="136"/>
      <c r="DB245" s="136"/>
      <c r="DC245" s="136"/>
      <c r="DD245" s="136"/>
      <c r="DE245" s="136"/>
      <c r="DF245" s="136"/>
      <c r="DG245" s="136"/>
      <c r="DH245" s="136"/>
      <c r="DI245" s="136"/>
      <c r="DJ245" s="136"/>
      <c r="DK245" s="136"/>
      <c r="DL245" s="136"/>
    </row>
    <row r="246" spans="4:116" s="96" customFormat="1" ht="15.75" customHeight="1">
      <c r="D246" s="97"/>
      <c r="E246" s="97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36"/>
      <c r="BM246" s="136"/>
      <c r="BN246" s="136"/>
      <c r="BO246" s="136"/>
      <c r="BP246" s="136"/>
      <c r="BQ246" s="136"/>
      <c r="BR246" s="136"/>
      <c r="BS246" s="136"/>
      <c r="BT246" s="136"/>
      <c r="BU246" s="136"/>
      <c r="BV246" s="136"/>
      <c r="BW246" s="136"/>
      <c r="BX246" s="136"/>
      <c r="BY246" s="136"/>
      <c r="BZ246" s="136"/>
      <c r="CA246" s="136"/>
      <c r="CB246" s="136"/>
      <c r="CC246" s="136"/>
      <c r="CD246" s="136"/>
      <c r="CE246" s="136"/>
      <c r="CF246" s="136"/>
      <c r="CG246" s="136"/>
      <c r="CH246" s="136"/>
      <c r="CI246" s="136"/>
      <c r="CJ246" s="136"/>
      <c r="CK246" s="136"/>
      <c r="CL246" s="136"/>
      <c r="CM246" s="136"/>
      <c r="CN246" s="136"/>
      <c r="CO246" s="136"/>
      <c r="CP246" s="136"/>
      <c r="CQ246" s="136"/>
      <c r="CR246" s="136"/>
      <c r="CS246" s="136"/>
      <c r="CT246" s="136"/>
      <c r="CU246" s="136"/>
      <c r="CV246" s="136"/>
      <c r="CW246" s="136"/>
      <c r="CX246" s="136"/>
      <c r="CY246" s="136"/>
      <c r="CZ246" s="136"/>
      <c r="DA246" s="136"/>
      <c r="DB246" s="136"/>
      <c r="DC246" s="136"/>
      <c r="DD246" s="136"/>
      <c r="DE246" s="136"/>
      <c r="DF246" s="136"/>
      <c r="DG246" s="136"/>
      <c r="DH246" s="136"/>
      <c r="DI246" s="136"/>
      <c r="DJ246" s="136"/>
      <c r="DK246" s="136"/>
      <c r="DL246" s="136"/>
    </row>
    <row r="247" spans="4:116" s="96" customFormat="1" ht="15.75" customHeight="1">
      <c r="D247" s="97"/>
      <c r="E247" s="97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  <c r="BW247" s="136"/>
      <c r="BX247" s="136"/>
      <c r="BY247" s="136"/>
      <c r="BZ247" s="136"/>
      <c r="CA247" s="136"/>
      <c r="CB247" s="136"/>
      <c r="CC247" s="136"/>
      <c r="CD247" s="136"/>
      <c r="CE247" s="136"/>
      <c r="CF247" s="136"/>
      <c r="CG247" s="136"/>
      <c r="CH247" s="136"/>
      <c r="CI247" s="136"/>
      <c r="CJ247" s="136"/>
      <c r="CK247" s="136"/>
      <c r="CL247" s="136"/>
      <c r="CM247" s="136"/>
      <c r="CN247" s="136"/>
      <c r="CO247" s="136"/>
      <c r="CP247" s="136"/>
      <c r="CQ247" s="136"/>
      <c r="CR247" s="136"/>
      <c r="CS247" s="136"/>
      <c r="CT247" s="136"/>
      <c r="CU247" s="136"/>
      <c r="CV247" s="136"/>
      <c r="CW247" s="136"/>
      <c r="CX247" s="136"/>
      <c r="CY247" s="136"/>
      <c r="CZ247" s="136"/>
      <c r="DA247" s="136"/>
      <c r="DB247" s="136"/>
      <c r="DC247" s="136"/>
      <c r="DD247" s="136"/>
      <c r="DE247" s="136"/>
      <c r="DF247" s="136"/>
      <c r="DG247" s="136"/>
      <c r="DH247" s="136"/>
      <c r="DI247" s="136"/>
      <c r="DJ247" s="136"/>
      <c r="DK247" s="136"/>
      <c r="DL247" s="136"/>
    </row>
    <row r="248" spans="4:116" s="96" customFormat="1" ht="15.75" customHeight="1">
      <c r="D248" s="97"/>
      <c r="E248" s="97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36"/>
      <c r="BM248" s="136"/>
      <c r="BN248" s="136"/>
      <c r="BO248" s="136"/>
      <c r="BP248" s="136"/>
      <c r="BQ248" s="136"/>
      <c r="BR248" s="136"/>
      <c r="BS248" s="136"/>
      <c r="BT248" s="136"/>
      <c r="BU248" s="136"/>
      <c r="BV248" s="136"/>
      <c r="BW248" s="136"/>
      <c r="BX248" s="136"/>
      <c r="BY248" s="136"/>
      <c r="BZ248" s="136"/>
      <c r="CA248" s="136"/>
      <c r="CB248" s="136"/>
      <c r="CC248" s="136"/>
      <c r="CD248" s="136"/>
      <c r="CE248" s="136"/>
      <c r="CF248" s="136"/>
      <c r="CG248" s="136"/>
      <c r="CH248" s="136"/>
      <c r="CI248" s="136"/>
      <c r="CJ248" s="136"/>
      <c r="CK248" s="136"/>
      <c r="CL248" s="136"/>
      <c r="CM248" s="136"/>
      <c r="CN248" s="136"/>
      <c r="CO248" s="136"/>
      <c r="CP248" s="136"/>
      <c r="CQ248" s="136"/>
      <c r="CR248" s="136"/>
      <c r="CS248" s="136"/>
      <c r="CT248" s="136"/>
      <c r="CU248" s="136"/>
      <c r="CV248" s="136"/>
      <c r="CW248" s="136"/>
      <c r="CX248" s="136"/>
      <c r="CY248" s="136"/>
      <c r="CZ248" s="136"/>
      <c r="DA248" s="136"/>
      <c r="DB248" s="136"/>
      <c r="DC248" s="136"/>
      <c r="DD248" s="136"/>
      <c r="DE248" s="136"/>
      <c r="DF248" s="136"/>
      <c r="DG248" s="136"/>
      <c r="DH248" s="136"/>
      <c r="DI248" s="136"/>
      <c r="DJ248" s="136"/>
      <c r="DK248" s="136"/>
      <c r="DL248" s="136"/>
    </row>
    <row r="249" spans="4:116" s="96" customFormat="1" ht="15.75" customHeight="1">
      <c r="D249" s="97"/>
      <c r="E249" s="97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  <c r="BJ249" s="136"/>
      <c r="BK249" s="136"/>
      <c r="BL249" s="136"/>
      <c r="BM249" s="136"/>
      <c r="BN249" s="136"/>
      <c r="BO249" s="136"/>
      <c r="BP249" s="136"/>
      <c r="BQ249" s="136"/>
      <c r="BR249" s="136"/>
      <c r="BS249" s="136"/>
      <c r="BT249" s="136"/>
      <c r="BU249" s="136"/>
      <c r="BV249" s="136"/>
      <c r="BW249" s="136"/>
      <c r="BX249" s="136"/>
      <c r="BY249" s="136"/>
      <c r="BZ249" s="136"/>
      <c r="CA249" s="136"/>
      <c r="CB249" s="136"/>
      <c r="CC249" s="136"/>
      <c r="CD249" s="136"/>
      <c r="CE249" s="136"/>
      <c r="CF249" s="136"/>
      <c r="CG249" s="136"/>
      <c r="CH249" s="136"/>
      <c r="CI249" s="136"/>
      <c r="CJ249" s="136"/>
      <c r="CK249" s="136"/>
      <c r="CL249" s="136"/>
      <c r="CM249" s="136"/>
      <c r="CN249" s="136"/>
      <c r="CO249" s="136"/>
      <c r="CP249" s="136"/>
      <c r="CQ249" s="136"/>
      <c r="CR249" s="136"/>
      <c r="CS249" s="136"/>
      <c r="CT249" s="136"/>
      <c r="CU249" s="136"/>
      <c r="CV249" s="136"/>
      <c r="CW249" s="136"/>
      <c r="CX249" s="136"/>
      <c r="CY249" s="136"/>
      <c r="CZ249" s="136"/>
      <c r="DA249" s="136"/>
      <c r="DB249" s="136"/>
      <c r="DC249" s="136"/>
      <c r="DD249" s="136"/>
      <c r="DE249" s="136"/>
      <c r="DF249" s="136"/>
      <c r="DG249" s="136"/>
      <c r="DH249" s="136"/>
      <c r="DI249" s="136"/>
      <c r="DJ249" s="136"/>
      <c r="DK249" s="136"/>
      <c r="DL249" s="136"/>
    </row>
    <row r="250" spans="4:116" s="96" customFormat="1" ht="15.75" customHeight="1">
      <c r="D250" s="97"/>
      <c r="E250" s="97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6"/>
      <c r="BU250" s="136"/>
      <c r="BV250" s="136"/>
      <c r="BW250" s="136"/>
      <c r="BX250" s="136"/>
      <c r="BY250" s="136"/>
      <c r="BZ250" s="136"/>
      <c r="CA250" s="136"/>
      <c r="CB250" s="136"/>
      <c r="CC250" s="136"/>
      <c r="CD250" s="136"/>
      <c r="CE250" s="136"/>
      <c r="CF250" s="136"/>
      <c r="CG250" s="136"/>
      <c r="CH250" s="136"/>
      <c r="CI250" s="136"/>
      <c r="CJ250" s="136"/>
      <c r="CK250" s="136"/>
      <c r="CL250" s="136"/>
      <c r="CM250" s="136"/>
      <c r="CN250" s="136"/>
      <c r="CO250" s="136"/>
      <c r="CP250" s="136"/>
      <c r="CQ250" s="136"/>
      <c r="CR250" s="136"/>
      <c r="CS250" s="136"/>
      <c r="CT250" s="136"/>
      <c r="CU250" s="136"/>
      <c r="CV250" s="136"/>
      <c r="CW250" s="136"/>
      <c r="CX250" s="136"/>
      <c r="CY250" s="136"/>
      <c r="CZ250" s="136"/>
      <c r="DA250" s="136"/>
      <c r="DB250" s="136"/>
      <c r="DC250" s="136"/>
      <c r="DD250" s="136"/>
      <c r="DE250" s="136"/>
      <c r="DF250" s="136"/>
      <c r="DG250" s="136"/>
      <c r="DH250" s="136"/>
      <c r="DI250" s="136"/>
      <c r="DJ250" s="136"/>
      <c r="DK250" s="136"/>
      <c r="DL250" s="136"/>
    </row>
    <row r="251" spans="4:116" s="96" customFormat="1" ht="15.75" customHeight="1">
      <c r="D251" s="97"/>
      <c r="E251" s="97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  <c r="BJ251" s="136"/>
      <c r="BK251" s="136"/>
      <c r="BL251" s="136"/>
      <c r="BM251" s="136"/>
      <c r="BN251" s="136"/>
      <c r="BO251" s="136"/>
      <c r="BP251" s="136"/>
      <c r="BQ251" s="136"/>
      <c r="BR251" s="136"/>
      <c r="BS251" s="136"/>
      <c r="BT251" s="136"/>
      <c r="BU251" s="136"/>
      <c r="BV251" s="136"/>
      <c r="BW251" s="136"/>
      <c r="BX251" s="136"/>
      <c r="BY251" s="136"/>
      <c r="BZ251" s="136"/>
      <c r="CA251" s="136"/>
      <c r="CB251" s="136"/>
      <c r="CC251" s="136"/>
      <c r="CD251" s="136"/>
      <c r="CE251" s="136"/>
      <c r="CF251" s="136"/>
      <c r="CG251" s="136"/>
      <c r="CH251" s="136"/>
      <c r="CI251" s="136"/>
      <c r="CJ251" s="136"/>
      <c r="CK251" s="136"/>
      <c r="CL251" s="136"/>
      <c r="CM251" s="136"/>
      <c r="CN251" s="136"/>
      <c r="CO251" s="136"/>
      <c r="CP251" s="136"/>
      <c r="CQ251" s="136"/>
      <c r="CR251" s="136"/>
      <c r="CS251" s="136"/>
      <c r="CT251" s="136"/>
      <c r="CU251" s="136"/>
      <c r="CV251" s="136"/>
      <c r="CW251" s="136"/>
      <c r="CX251" s="136"/>
      <c r="CY251" s="136"/>
      <c r="CZ251" s="136"/>
      <c r="DA251" s="136"/>
      <c r="DB251" s="136"/>
      <c r="DC251" s="136"/>
      <c r="DD251" s="136"/>
      <c r="DE251" s="136"/>
      <c r="DF251" s="136"/>
      <c r="DG251" s="136"/>
      <c r="DH251" s="136"/>
      <c r="DI251" s="136"/>
      <c r="DJ251" s="136"/>
      <c r="DK251" s="136"/>
      <c r="DL251" s="136"/>
    </row>
    <row r="252" spans="4:116" s="96" customFormat="1" ht="15.75" customHeight="1">
      <c r="D252" s="97"/>
      <c r="E252" s="97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6"/>
      <c r="BB252" s="136"/>
      <c r="BC252" s="136"/>
      <c r="BD252" s="136"/>
      <c r="BE252" s="136"/>
      <c r="BF252" s="136"/>
      <c r="BG252" s="136"/>
      <c r="BH252" s="136"/>
      <c r="BI252" s="136"/>
      <c r="BJ252" s="136"/>
      <c r="BK252" s="136"/>
      <c r="BL252" s="136"/>
      <c r="BM252" s="136"/>
      <c r="BN252" s="136"/>
      <c r="BO252" s="136"/>
      <c r="BP252" s="136"/>
      <c r="BQ252" s="136"/>
      <c r="BR252" s="136"/>
      <c r="BS252" s="136"/>
      <c r="BT252" s="136"/>
      <c r="BU252" s="136"/>
      <c r="BV252" s="136"/>
      <c r="BW252" s="136"/>
      <c r="BX252" s="136"/>
      <c r="BY252" s="136"/>
      <c r="BZ252" s="136"/>
      <c r="CA252" s="136"/>
      <c r="CB252" s="136"/>
      <c r="CC252" s="136"/>
      <c r="CD252" s="136"/>
      <c r="CE252" s="136"/>
      <c r="CF252" s="136"/>
      <c r="CG252" s="136"/>
      <c r="CH252" s="136"/>
      <c r="CI252" s="136"/>
      <c r="CJ252" s="136"/>
      <c r="CK252" s="136"/>
      <c r="CL252" s="136"/>
      <c r="CM252" s="136"/>
      <c r="CN252" s="136"/>
      <c r="CO252" s="136"/>
      <c r="CP252" s="136"/>
      <c r="CQ252" s="136"/>
      <c r="CR252" s="136"/>
      <c r="CS252" s="136"/>
      <c r="CT252" s="136"/>
      <c r="CU252" s="136"/>
      <c r="CV252" s="136"/>
      <c r="CW252" s="136"/>
      <c r="CX252" s="136"/>
      <c r="CY252" s="136"/>
      <c r="CZ252" s="136"/>
      <c r="DA252" s="136"/>
      <c r="DB252" s="136"/>
      <c r="DC252" s="136"/>
      <c r="DD252" s="136"/>
      <c r="DE252" s="136"/>
      <c r="DF252" s="136"/>
      <c r="DG252" s="136"/>
      <c r="DH252" s="136"/>
      <c r="DI252" s="136"/>
      <c r="DJ252" s="136"/>
      <c r="DK252" s="136"/>
      <c r="DL252" s="136"/>
    </row>
    <row r="253" spans="4:116" s="96" customFormat="1" ht="15.75" customHeight="1">
      <c r="D253" s="97"/>
      <c r="E253" s="97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  <c r="BI253" s="136"/>
      <c r="BJ253" s="136"/>
      <c r="BK253" s="136"/>
      <c r="BL253" s="136"/>
      <c r="BM253" s="136"/>
      <c r="BN253" s="136"/>
      <c r="BO253" s="136"/>
      <c r="BP253" s="136"/>
      <c r="BQ253" s="136"/>
      <c r="BR253" s="136"/>
      <c r="BS253" s="136"/>
      <c r="BT253" s="136"/>
      <c r="BU253" s="136"/>
      <c r="BV253" s="136"/>
      <c r="BW253" s="136"/>
      <c r="BX253" s="136"/>
      <c r="BY253" s="136"/>
      <c r="BZ253" s="136"/>
      <c r="CA253" s="136"/>
      <c r="CB253" s="136"/>
      <c r="CC253" s="136"/>
      <c r="CD253" s="136"/>
      <c r="CE253" s="136"/>
      <c r="CF253" s="136"/>
      <c r="CG253" s="136"/>
      <c r="CH253" s="136"/>
      <c r="CI253" s="136"/>
      <c r="CJ253" s="136"/>
      <c r="CK253" s="136"/>
      <c r="CL253" s="136"/>
      <c r="CM253" s="136"/>
      <c r="CN253" s="136"/>
      <c r="CO253" s="136"/>
      <c r="CP253" s="136"/>
      <c r="CQ253" s="136"/>
      <c r="CR253" s="136"/>
      <c r="CS253" s="136"/>
      <c r="CT253" s="136"/>
      <c r="CU253" s="136"/>
      <c r="CV253" s="136"/>
      <c r="CW253" s="136"/>
      <c r="CX253" s="136"/>
      <c r="CY253" s="136"/>
      <c r="CZ253" s="136"/>
      <c r="DA253" s="136"/>
      <c r="DB253" s="136"/>
      <c r="DC253" s="136"/>
      <c r="DD253" s="136"/>
      <c r="DE253" s="136"/>
      <c r="DF253" s="136"/>
      <c r="DG253" s="136"/>
      <c r="DH253" s="136"/>
      <c r="DI253" s="136"/>
      <c r="DJ253" s="136"/>
      <c r="DK253" s="136"/>
      <c r="DL253" s="136"/>
    </row>
    <row r="254" spans="4:116" s="96" customFormat="1" ht="15.75" customHeight="1">
      <c r="D254" s="97"/>
      <c r="E254" s="97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  <c r="AY254" s="136"/>
      <c r="AZ254" s="136"/>
      <c r="BA254" s="136"/>
      <c r="BB254" s="136"/>
      <c r="BC254" s="136"/>
      <c r="BD254" s="136"/>
      <c r="BE254" s="136"/>
      <c r="BF254" s="136"/>
      <c r="BG254" s="136"/>
      <c r="BH254" s="136"/>
      <c r="BI254" s="136"/>
      <c r="BJ254" s="136"/>
      <c r="BK254" s="136"/>
      <c r="BL254" s="136"/>
      <c r="BM254" s="136"/>
      <c r="BN254" s="136"/>
      <c r="BO254" s="136"/>
      <c r="BP254" s="136"/>
      <c r="BQ254" s="136"/>
      <c r="BR254" s="136"/>
      <c r="BS254" s="136"/>
      <c r="BT254" s="136"/>
      <c r="BU254" s="136"/>
      <c r="BV254" s="136"/>
      <c r="BW254" s="136"/>
      <c r="BX254" s="136"/>
      <c r="BY254" s="136"/>
      <c r="BZ254" s="136"/>
      <c r="CA254" s="136"/>
      <c r="CB254" s="136"/>
      <c r="CC254" s="136"/>
      <c r="CD254" s="136"/>
      <c r="CE254" s="136"/>
      <c r="CF254" s="136"/>
      <c r="CG254" s="136"/>
      <c r="CH254" s="136"/>
      <c r="CI254" s="136"/>
      <c r="CJ254" s="136"/>
      <c r="CK254" s="136"/>
      <c r="CL254" s="136"/>
      <c r="CM254" s="136"/>
      <c r="CN254" s="136"/>
      <c r="CO254" s="136"/>
      <c r="CP254" s="136"/>
      <c r="CQ254" s="136"/>
      <c r="CR254" s="136"/>
      <c r="CS254" s="136"/>
      <c r="CT254" s="136"/>
      <c r="CU254" s="136"/>
      <c r="CV254" s="136"/>
      <c r="CW254" s="136"/>
      <c r="CX254" s="136"/>
      <c r="CY254" s="136"/>
      <c r="CZ254" s="136"/>
      <c r="DA254" s="136"/>
      <c r="DB254" s="136"/>
      <c r="DC254" s="136"/>
      <c r="DD254" s="136"/>
      <c r="DE254" s="136"/>
      <c r="DF254" s="136"/>
      <c r="DG254" s="136"/>
      <c r="DH254" s="136"/>
      <c r="DI254" s="136"/>
      <c r="DJ254" s="136"/>
      <c r="DK254" s="136"/>
      <c r="DL254" s="136"/>
    </row>
    <row r="255" spans="4:116" s="96" customFormat="1" ht="15.75" customHeight="1">
      <c r="D255" s="97"/>
      <c r="E255" s="97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  <c r="BL255" s="136"/>
      <c r="BM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  <c r="BW255" s="136"/>
      <c r="BX255" s="136"/>
      <c r="BY255" s="136"/>
      <c r="BZ255" s="136"/>
      <c r="CA255" s="136"/>
      <c r="CB255" s="136"/>
      <c r="CC255" s="136"/>
      <c r="CD255" s="136"/>
      <c r="CE255" s="136"/>
      <c r="CF255" s="136"/>
      <c r="CG255" s="136"/>
      <c r="CH255" s="136"/>
      <c r="CI255" s="136"/>
      <c r="CJ255" s="136"/>
      <c r="CK255" s="136"/>
      <c r="CL255" s="136"/>
      <c r="CM255" s="136"/>
      <c r="CN255" s="136"/>
      <c r="CO255" s="136"/>
      <c r="CP255" s="136"/>
      <c r="CQ255" s="136"/>
      <c r="CR255" s="136"/>
      <c r="CS255" s="136"/>
      <c r="CT255" s="136"/>
      <c r="CU255" s="136"/>
      <c r="CV255" s="136"/>
      <c r="CW255" s="136"/>
      <c r="CX255" s="136"/>
      <c r="CY255" s="136"/>
      <c r="CZ255" s="136"/>
      <c r="DA255" s="136"/>
      <c r="DB255" s="136"/>
      <c r="DC255" s="136"/>
      <c r="DD255" s="136"/>
      <c r="DE255" s="136"/>
      <c r="DF255" s="136"/>
      <c r="DG255" s="136"/>
      <c r="DH255" s="136"/>
      <c r="DI255" s="136"/>
      <c r="DJ255" s="136"/>
      <c r="DK255" s="136"/>
      <c r="DL255" s="136"/>
    </row>
    <row r="256" spans="4:116" s="96" customFormat="1" ht="15.75" customHeight="1">
      <c r="D256" s="97"/>
      <c r="E256" s="97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6"/>
      <c r="BU256" s="136"/>
      <c r="BV256" s="136"/>
      <c r="BW256" s="136"/>
      <c r="BX256" s="136"/>
      <c r="BY256" s="136"/>
      <c r="BZ256" s="136"/>
      <c r="CA256" s="136"/>
      <c r="CB256" s="136"/>
      <c r="CC256" s="136"/>
      <c r="CD256" s="136"/>
      <c r="CE256" s="136"/>
      <c r="CF256" s="136"/>
      <c r="CG256" s="136"/>
      <c r="CH256" s="136"/>
      <c r="CI256" s="136"/>
      <c r="CJ256" s="136"/>
      <c r="CK256" s="136"/>
      <c r="CL256" s="136"/>
      <c r="CM256" s="136"/>
      <c r="CN256" s="136"/>
      <c r="CO256" s="136"/>
      <c r="CP256" s="136"/>
      <c r="CQ256" s="136"/>
      <c r="CR256" s="136"/>
      <c r="CS256" s="136"/>
      <c r="CT256" s="136"/>
      <c r="CU256" s="136"/>
      <c r="CV256" s="136"/>
      <c r="CW256" s="136"/>
      <c r="CX256" s="136"/>
      <c r="CY256" s="136"/>
      <c r="CZ256" s="136"/>
      <c r="DA256" s="136"/>
      <c r="DB256" s="136"/>
      <c r="DC256" s="136"/>
      <c r="DD256" s="136"/>
      <c r="DE256" s="136"/>
      <c r="DF256" s="136"/>
      <c r="DG256" s="136"/>
      <c r="DH256" s="136"/>
      <c r="DI256" s="136"/>
      <c r="DJ256" s="136"/>
      <c r="DK256" s="136"/>
      <c r="DL256" s="136"/>
    </row>
    <row r="257" spans="2:116" s="96" customFormat="1" ht="15.75" customHeight="1">
      <c r="D257" s="97"/>
      <c r="E257" s="97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6"/>
      <c r="BU257" s="136"/>
      <c r="BV257" s="136"/>
      <c r="BW257" s="136"/>
      <c r="BX257" s="136"/>
      <c r="BY257" s="136"/>
      <c r="BZ257" s="136"/>
      <c r="CA257" s="136"/>
      <c r="CB257" s="136"/>
      <c r="CC257" s="136"/>
      <c r="CD257" s="136"/>
      <c r="CE257" s="136"/>
      <c r="CF257" s="136"/>
      <c r="CG257" s="136"/>
      <c r="CH257" s="136"/>
      <c r="CI257" s="136"/>
      <c r="CJ257" s="136"/>
      <c r="CK257" s="136"/>
      <c r="CL257" s="136"/>
      <c r="CM257" s="136"/>
      <c r="CN257" s="136"/>
      <c r="CO257" s="136"/>
      <c r="CP257" s="136"/>
      <c r="CQ257" s="136"/>
      <c r="CR257" s="136"/>
      <c r="CS257" s="136"/>
      <c r="CT257" s="136"/>
      <c r="CU257" s="136"/>
      <c r="CV257" s="136"/>
      <c r="CW257" s="136"/>
      <c r="CX257" s="136"/>
      <c r="CY257" s="136"/>
      <c r="CZ257" s="136"/>
      <c r="DA257" s="136"/>
      <c r="DB257" s="136"/>
      <c r="DC257" s="136"/>
      <c r="DD257" s="136"/>
      <c r="DE257" s="136"/>
      <c r="DF257" s="136"/>
      <c r="DG257" s="136"/>
      <c r="DH257" s="136"/>
      <c r="DI257" s="136"/>
      <c r="DJ257" s="136"/>
      <c r="DK257" s="136"/>
      <c r="DL257" s="136"/>
    </row>
    <row r="258" spans="2:116" s="96" customFormat="1" ht="15.75" customHeight="1">
      <c r="D258" s="97"/>
      <c r="E258" s="97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6"/>
      <c r="BU258" s="136"/>
      <c r="BV258" s="136"/>
      <c r="BW258" s="136"/>
      <c r="BX258" s="136"/>
      <c r="BY258" s="136"/>
      <c r="BZ258" s="136"/>
      <c r="CA258" s="136"/>
      <c r="CB258" s="136"/>
      <c r="CC258" s="136"/>
      <c r="CD258" s="136"/>
      <c r="CE258" s="136"/>
      <c r="CF258" s="136"/>
      <c r="CG258" s="136"/>
      <c r="CH258" s="136"/>
      <c r="CI258" s="136"/>
      <c r="CJ258" s="136"/>
      <c r="CK258" s="136"/>
      <c r="CL258" s="136"/>
      <c r="CM258" s="136"/>
      <c r="CN258" s="136"/>
      <c r="CO258" s="136"/>
      <c r="CP258" s="136"/>
      <c r="CQ258" s="136"/>
      <c r="CR258" s="136"/>
      <c r="CS258" s="136"/>
      <c r="CT258" s="136"/>
      <c r="CU258" s="136"/>
      <c r="CV258" s="136"/>
      <c r="CW258" s="136"/>
      <c r="CX258" s="136"/>
      <c r="CY258" s="136"/>
      <c r="CZ258" s="136"/>
      <c r="DA258" s="136"/>
      <c r="DB258" s="136"/>
      <c r="DC258" s="136"/>
      <c r="DD258" s="136"/>
      <c r="DE258" s="136"/>
      <c r="DF258" s="136"/>
      <c r="DG258" s="136"/>
      <c r="DH258" s="136"/>
      <c r="DI258" s="136"/>
      <c r="DJ258" s="136"/>
      <c r="DK258" s="136"/>
      <c r="DL258" s="136"/>
    </row>
    <row r="259" spans="2:116" s="96" customFormat="1" ht="15.75" customHeight="1">
      <c r="D259" s="97"/>
      <c r="E259" s="97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  <c r="AY259" s="136"/>
      <c r="AZ259" s="136"/>
      <c r="BA259" s="136"/>
      <c r="BB259" s="136"/>
      <c r="BC259" s="136"/>
      <c r="BD259" s="136"/>
      <c r="BE259" s="136"/>
      <c r="BF259" s="136"/>
      <c r="BG259" s="136"/>
      <c r="BH259" s="136"/>
      <c r="BI259" s="136"/>
      <c r="BJ259" s="136"/>
      <c r="BK259" s="136"/>
      <c r="BL259" s="136"/>
      <c r="BM259" s="136"/>
      <c r="BN259" s="136"/>
      <c r="BO259" s="136"/>
      <c r="BP259" s="136"/>
      <c r="BQ259" s="136"/>
      <c r="BR259" s="136"/>
      <c r="BS259" s="136"/>
      <c r="BT259" s="136"/>
      <c r="BU259" s="136"/>
      <c r="BV259" s="136"/>
      <c r="BW259" s="136"/>
      <c r="BX259" s="136"/>
      <c r="BY259" s="136"/>
      <c r="BZ259" s="136"/>
      <c r="CA259" s="136"/>
      <c r="CB259" s="136"/>
      <c r="CC259" s="136"/>
      <c r="CD259" s="136"/>
      <c r="CE259" s="136"/>
      <c r="CF259" s="136"/>
      <c r="CG259" s="136"/>
      <c r="CH259" s="136"/>
      <c r="CI259" s="136"/>
      <c r="CJ259" s="136"/>
      <c r="CK259" s="136"/>
      <c r="CL259" s="136"/>
      <c r="CM259" s="136"/>
      <c r="CN259" s="136"/>
      <c r="CO259" s="136"/>
      <c r="CP259" s="136"/>
      <c r="CQ259" s="136"/>
      <c r="CR259" s="136"/>
      <c r="CS259" s="136"/>
      <c r="CT259" s="136"/>
      <c r="CU259" s="136"/>
      <c r="CV259" s="136"/>
      <c r="CW259" s="136"/>
      <c r="CX259" s="136"/>
      <c r="CY259" s="136"/>
      <c r="CZ259" s="136"/>
      <c r="DA259" s="136"/>
      <c r="DB259" s="136"/>
      <c r="DC259" s="136"/>
      <c r="DD259" s="136"/>
      <c r="DE259" s="136"/>
      <c r="DF259" s="136"/>
      <c r="DG259" s="136"/>
      <c r="DH259" s="136"/>
      <c r="DI259" s="136"/>
      <c r="DJ259" s="136"/>
      <c r="DK259" s="136"/>
      <c r="DL259" s="136"/>
    </row>
    <row r="260" spans="2:116" s="96" customFormat="1" ht="15.75" customHeight="1">
      <c r="D260" s="97"/>
      <c r="E260" s="97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6"/>
      <c r="BB260" s="136"/>
      <c r="BC260" s="136"/>
      <c r="BD260" s="136"/>
      <c r="BE260" s="136"/>
      <c r="BF260" s="136"/>
      <c r="BG260" s="136"/>
      <c r="BH260" s="136"/>
      <c r="BI260" s="136"/>
      <c r="BJ260" s="136"/>
      <c r="BK260" s="136"/>
      <c r="BL260" s="136"/>
      <c r="BM260" s="136"/>
      <c r="BN260" s="136"/>
      <c r="BO260" s="136"/>
      <c r="BP260" s="136"/>
      <c r="BQ260" s="136"/>
      <c r="BR260" s="136"/>
      <c r="BS260" s="136"/>
      <c r="BT260" s="136"/>
      <c r="BU260" s="136"/>
      <c r="BV260" s="136"/>
      <c r="BW260" s="136"/>
      <c r="BX260" s="136"/>
      <c r="BY260" s="136"/>
      <c r="BZ260" s="136"/>
      <c r="CA260" s="136"/>
      <c r="CB260" s="136"/>
      <c r="CC260" s="136"/>
      <c r="CD260" s="136"/>
      <c r="CE260" s="136"/>
      <c r="CF260" s="136"/>
      <c r="CG260" s="136"/>
      <c r="CH260" s="136"/>
      <c r="CI260" s="136"/>
      <c r="CJ260" s="136"/>
      <c r="CK260" s="136"/>
      <c r="CL260" s="136"/>
      <c r="CM260" s="136"/>
      <c r="CN260" s="136"/>
      <c r="CO260" s="136"/>
      <c r="CP260" s="136"/>
      <c r="CQ260" s="136"/>
      <c r="CR260" s="136"/>
      <c r="CS260" s="136"/>
      <c r="CT260" s="136"/>
      <c r="CU260" s="136"/>
      <c r="CV260" s="136"/>
      <c r="CW260" s="136"/>
      <c r="CX260" s="136"/>
      <c r="CY260" s="136"/>
      <c r="CZ260" s="136"/>
      <c r="DA260" s="136"/>
      <c r="DB260" s="136"/>
      <c r="DC260" s="136"/>
      <c r="DD260" s="136"/>
      <c r="DE260" s="136"/>
      <c r="DF260" s="136"/>
      <c r="DG260" s="136"/>
      <c r="DH260" s="136"/>
      <c r="DI260" s="136"/>
      <c r="DJ260" s="136"/>
      <c r="DK260" s="136"/>
      <c r="DL260" s="136"/>
    </row>
    <row r="261" spans="2:116" s="96" customFormat="1" ht="15.75" customHeight="1">
      <c r="D261" s="97"/>
      <c r="E261" s="97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  <c r="AY261" s="136"/>
      <c r="AZ261" s="136"/>
      <c r="BA261" s="136"/>
      <c r="BB261" s="136"/>
      <c r="BC261" s="136"/>
      <c r="BD261" s="136"/>
      <c r="BE261" s="136"/>
      <c r="BF261" s="136"/>
      <c r="BG261" s="136"/>
      <c r="BH261" s="136"/>
      <c r="BI261" s="136"/>
      <c r="BJ261" s="136"/>
      <c r="BK261" s="136"/>
      <c r="BL261" s="136"/>
      <c r="BM261" s="136"/>
      <c r="BN261" s="136"/>
      <c r="BO261" s="136"/>
      <c r="BP261" s="136"/>
      <c r="BQ261" s="136"/>
      <c r="BR261" s="136"/>
      <c r="BS261" s="136"/>
      <c r="BT261" s="136"/>
      <c r="BU261" s="136"/>
      <c r="BV261" s="136"/>
      <c r="BW261" s="136"/>
      <c r="BX261" s="136"/>
      <c r="BY261" s="136"/>
      <c r="BZ261" s="136"/>
      <c r="CA261" s="136"/>
      <c r="CB261" s="136"/>
      <c r="CC261" s="136"/>
      <c r="CD261" s="136"/>
      <c r="CE261" s="136"/>
      <c r="CF261" s="136"/>
      <c r="CG261" s="136"/>
      <c r="CH261" s="136"/>
      <c r="CI261" s="136"/>
      <c r="CJ261" s="136"/>
      <c r="CK261" s="136"/>
      <c r="CL261" s="136"/>
      <c r="CM261" s="136"/>
      <c r="CN261" s="136"/>
      <c r="CO261" s="136"/>
      <c r="CP261" s="136"/>
      <c r="CQ261" s="136"/>
      <c r="CR261" s="136"/>
      <c r="CS261" s="136"/>
      <c r="CT261" s="136"/>
      <c r="CU261" s="136"/>
      <c r="CV261" s="136"/>
      <c r="CW261" s="136"/>
      <c r="CX261" s="136"/>
      <c r="CY261" s="136"/>
      <c r="CZ261" s="136"/>
      <c r="DA261" s="136"/>
      <c r="DB261" s="136"/>
      <c r="DC261" s="136"/>
      <c r="DD261" s="136"/>
      <c r="DE261" s="136"/>
      <c r="DF261" s="136"/>
      <c r="DG261" s="136"/>
      <c r="DH261" s="136"/>
      <c r="DI261" s="136"/>
      <c r="DJ261" s="136"/>
      <c r="DK261" s="136"/>
      <c r="DL261" s="136"/>
    </row>
    <row r="262" spans="2:116" s="96" customFormat="1" ht="15.75" customHeight="1">
      <c r="D262" s="97"/>
      <c r="E262" s="97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  <c r="AY262" s="136"/>
      <c r="AZ262" s="136"/>
      <c r="BA262" s="136"/>
      <c r="BB262" s="136"/>
      <c r="BC262" s="136"/>
      <c r="BD262" s="136"/>
      <c r="BE262" s="136"/>
      <c r="BF262" s="136"/>
      <c r="BG262" s="136"/>
      <c r="BH262" s="136"/>
      <c r="BI262" s="136"/>
      <c r="BJ262" s="136"/>
      <c r="BK262" s="136"/>
      <c r="BL262" s="136"/>
      <c r="BM262" s="136"/>
      <c r="BN262" s="136"/>
      <c r="BO262" s="136"/>
      <c r="BP262" s="136"/>
      <c r="BQ262" s="136"/>
      <c r="BR262" s="136"/>
      <c r="BS262" s="136"/>
      <c r="BT262" s="136"/>
      <c r="BU262" s="136"/>
      <c r="BV262" s="136"/>
      <c r="BW262" s="136"/>
      <c r="BX262" s="136"/>
      <c r="BY262" s="136"/>
      <c r="BZ262" s="136"/>
      <c r="CA262" s="136"/>
      <c r="CB262" s="136"/>
      <c r="CC262" s="136"/>
      <c r="CD262" s="136"/>
      <c r="CE262" s="136"/>
      <c r="CF262" s="136"/>
      <c r="CG262" s="136"/>
      <c r="CH262" s="136"/>
      <c r="CI262" s="136"/>
      <c r="CJ262" s="136"/>
      <c r="CK262" s="136"/>
      <c r="CL262" s="136"/>
      <c r="CM262" s="136"/>
      <c r="CN262" s="136"/>
      <c r="CO262" s="136"/>
      <c r="CP262" s="136"/>
      <c r="CQ262" s="136"/>
      <c r="CR262" s="136"/>
      <c r="CS262" s="136"/>
      <c r="CT262" s="136"/>
      <c r="CU262" s="136"/>
      <c r="CV262" s="136"/>
      <c r="CW262" s="136"/>
      <c r="CX262" s="136"/>
      <c r="CY262" s="136"/>
      <c r="CZ262" s="136"/>
      <c r="DA262" s="136"/>
      <c r="DB262" s="136"/>
      <c r="DC262" s="136"/>
      <c r="DD262" s="136"/>
      <c r="DE262" s="136"/>
      <c r="DF262" s="136"/>
      <c r="DG262" s="136"/>
      <c r="DH262" s="136"/>
      <c r="DI262" s="136"/>
      <c r="DJ262" s="136"/>
      <c r="DK262" s="136"/>
      <c r="DL262" s="136"/>
    </row>
    <row r="263" spans="2:116" s="96" customFormat="1" ht="15.75" customHeight="1">
      <c r="D263" s="97"/>
      <c r="E263" s="97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  <c r="BJ263" s="136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36"/>
      <c r="BU263" s="136"/>
      <c r="BV263" s="136"/>
      <c r="BW263" s="136"/>
      <c r="BX263" s="136"/>
      <c r="BY263" s="136"/>
      <c r="BZ263" s="136"/>
      <c r="CA263" s="136"/>
      <c r="CB263" s="136"/>
      <c r="CC263" s="136"/>
      <c r="CD263" s="136"/>
      <c r="CE263" s="136"/>
      <c r="CF263" s="136"/>
      <c r="CG263" s="136"/>
      <c r="CH263" s="136"/>
      <c r="CI263" s="136"/>
      <c r="CJ263" s="136"/>
      <c r="CK263" s="136"/>
      <c r="CL263" s="136"/>
      <c r="CM263" s="136"/>
      <c r="CN263" s="136"/>
      <c r="CO263" s="136"/>
      <c r="CP263" s="136"/>
      <c r="CQ263" s="136"/>
      <c r="CR263" s="136"/>
      <c r="CS263" s="136"/>
      <c r="CT263" s="136"/>
      <c r="CU263" s="136"/>
      <c r="CV263" s="136"/>
      <c r="CW263" s="136"/>
      <c r="CX263" s="136"/>
      <c r="CY263" s="136"/>
      <c r="CZ263" s="136"/>
      <c r="DA263" s="136"/>
      <c r="DB263" s="136"/>
      <c r="DC263" s="136"/>
      <c r="DD263" s="136"/>
      <c r="DE263" s="136"/>
      <c r="DF263" s="136"/>
      <c r="DG263" s="136"/>
      <c r="DH263" s="136"/>
      <c r="DI263" s="136"/>
      <c r="DJ263" s="136"/>
      <c r="DK263" s="136"/>
      <c r="DL263" s="136"/>
    </row>
    <row r="264" spans="2:116" s="96" customFormat="1" ht="15.75" customHeight="1">
      <c r="D264" s="97"/>
      <c r="E264" s="97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  <c r="BG264" s="136"/>
      <c r="BH264" s="136"/>
      <c r="BI264" s="136"/>
      <c r="BJ264" s="136"/>
      <c r="BK264" s="136"/>
      <c r="BL264" s="136"/>
      <c r="BM264" s="136"/>
      <c r="BN264" s="136"/>
      <c r="BO264" s="136"/>
      <c r="BP264" s="136"/>
      <c r="BQ264" s="136"/>
      <c r="BR264" s="136"/>
      <c r="BS264" s="136"/>
      <c r="BT264" s="136"/>
      <c r="BU264" s="136"/>
      <c r="BV264" s="136"/>
      <c r="BW264" s="136"/>
      <c r="BX264" s="136"/>
      <c r="BY264" s="136"/>
      <c r="BZ264" s="136"/>
      <c r="CA264" s="136"/>
      <c r="CB264" s="136"/>
      <c r="CC264" s="136"/>
      <c r="CD264" s="136"/>
      <c r="CE264" s="136"/>
      <c r="CF264" s="136"/>
      <c r="CG264" s="136"/>
      <c r="CH264" s="136"/>
      <c r="CI264" s="136"/>
      <c r="CJ264" s="136"/>
      <c r="CK264" s="136"/>
      <c r="CL264" s="136"/>
      <c r="CM264" s="136"/>
      <c r="CN264" s="136"/>
      <c r="CO264" s="136"/>
      <c r="CP264" s="136"/>
      <c r="CQ264" s="136"/>
      <c r="CR264" s="136"/>
      <c r="CS264" s="136"/>
      <c r="CT264" s="136"/>
      <c r="CU264" s="136"/>
      <c r="CV264" s="136"/>
      <c r="CW264" s="136"/>
      <c r="CX264" s="136"/>
      <c r="CY264" s="136"/>
      <c r="CZ264" s="136"/>
      <c r="DA264" s="136"/>
      <c r="DB264" s="136"/>
      <c r="DC264" s="136"/>
      <c r="DD264" s="136"/>
      <c r="DE264" s="136"/>
      <c r="DF264" s="136"/>
      <c r="DG264" s="136"/>
      <c r="DH264" s="136"/>
      <c r="DI264" s="136"/>
      <c r="DJ264" s="136"/>
      <c r="DK264" s="136"/>
      <c r="DL264" s="136"/>
    </row>
    <row r="265" spans="2:116" s="96" customFormat="1" ht="15.75" customHeight="1">
      <c r="D265" s="97"/>
      <c r="E265" s="97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36"/>
      <c r="BM265" s="136"/>
      <c r="BN265" s="136"/>
      <c r="BO265" s="136"/>
      <c r="BP265" s="136"/>
      <c r="BQ265" s="136"/>
      <c r="BR265" s="136"/>
      <c r="BS265" s="136"/>
      <c r="BT265" s="136"/>
      <c r="BU265" s="136"/>
      <c r="BV265" s="136"/>
      <c r="BW265" s="136"/>
      <c r="BX265" s="136"/>
      <c r="BY265" s="136"/>
      <c r="BZ265" s="136"/>
      <c r="CA265" s="136"/>
      <c r="CB265" s="136"/>
      <c r="CC265" s="136"/>
      <c r="CD265" s="136"/>
      <c r="CE265" s="136"/>
      <c r="CF265" s="136"/>
      <c r="CG265" s="136"/>
      <c r="CH265" s="136"/>
      <c r="CI265" s="136"/>
      <c r="CJ265" s="136"/>
      <c r="CK265" s="136"/>
      <c r="CL265" s="136"/>
      <c r="CM265" s="136"/>
      <c r="CN265" s="136"/>
      <c r="CO265" s="136"/>
      <c r="CP265" s="136"/>
      <c r="CQ265" s="136"/>
      <c r="CR265" s="136"/>
      <c r="CS265" s="136"/>
      <c r="CT265" s="136"/>
      <c r="CU265" s="136"/>
      <c r="CV265" s="136"/>
      <c r="CW265" s="136"/>
      <c r="CX265" s="136"/>
      <c r="CY265" s="136"/>
      <c r="CZ265" s="136"/>
      <c r="DA265" s="136"/>
      <c r="DB265" s="136"/>
      <c r="DC265" s="136"/>
      <c r="DD265" s="136"/>
      <c r="DE265" s="136"/>
      <c r="DF265" s="136"/>
      <c r="DG265" s="136"/>
      <c r="DH265" s="136"/>
      <c r="DI265" s="136"/>
      <c r="DJ265" s="136"/>
      <c r="DK265" s="136"/>
      <c r="DL265" s="136"/>
    </row>
    <row r="266" spans="2:116" s="96" customFormat="1" ht="15.75" customHeight="1">
      <c r="D266" s="97"/>
      <c r="E266" s="97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/>
      <c r="BV266" s="136"/>
      <c r="BW266" s="136"/>
      <c r="BX266" s="136"/>
      <c r="BY266" s="136"/>
      <c r="BZ266" s="136"/>
      <c r="CA266" s="136"/>
      <c r="CB266" s="136"/>
      <c r="CC266" s="136"/>
      <c r="CD266" s="136"/>
      <c r="CE266" s="136"/>
      <c r="CF266" s="136"/>
      <c r="CG266" s="136"/>
      <c r="CH266" s="136"/>
      <c r="CI266" s="136"/>
      <c r="CJ266" s="136"/>
      <c r="CK266" s="136"/>
      <c r="CL266" s="136"/>
      <c r="CM266" s="136"/>
      <c r="CN266" s="136"/>
      <c r="CO266" s="136"/>
      <c r="CP266" s="136"/>
      <c r="CQ266" s="136"/>
      <c r="CR266" s="136"/>
      <c r="CS266" s="136"/>
      <c r="CT266" s="136"/>
      <c r="CU266" s="136"/>
      <c r="CV266" s="136"/>
      <c r="CW266" s="136"/>
      <c r="CX266" s="136"/>
      <c r="CY266" s="136"/>
      <c r="CZ266" s="136"/>
      <c r="DA266" s="136"/>
      <c r="DB266" s="136"/>
      <c r="DC266" s="136"/>
      <c r="DD266" s="136"/>
      <c r="DE266" s="136"/>
      <c r="DF266" s="136"/>
      <c r="DG266" s="136"/>
      <c r="DH266" s="136"/>
      <c r="DI266" s="136"/>
      <c r="DJ266" s="136"/>
      <c r="DK266" s="136"/>
      <c r="DL266" s="136"/>
    </row>
    <row r="267" spans="2:116" s="96" customFormat="1" ht="15.75" customHeight="1">
      <c r="D267" s="97"/>
      <c r="E267" s="97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36"/>
      <c r="BU267" s="136"/>
      <c r="BV267" s="136"/>
      <c r="BW267" s="136"/>
      <c r="BX267" s="136"/>
      <c r="BY267" s="136"/>
      <c r="BZ267" s="136"/>
      <c r="CA267" s="136"/>
      <c r="CB267" s="136"/>
      <c r="CC267" s="136"/>
      <c r="CD267" s="136"/>
      <c r="CE267" s="136"/>
      <c r="CF267" s="136"/>
      <c r="CG267" s="136"/>
      <c r="CH267" s="136"/>
      <c r="CI267" s="136"/>
      <c r="CJ267" s="136"/>
      <c r="CK267" s="136"/>
      <c r="CL267" s="136"/>
      <c r="CM267" s="136"/>
      <c r="CN267" s="136"/>
      <c r="CO267" s="136"/>
      <c r="CP267" s="136"/>
      <c r="CQ267" s="136"/>
      <c r="CR267" s="136"/>
      <c r="CS267" s="136"/>
      <c r="CT267" s="136"/>
      <c r="CU267" s="136"/>
      <c r="CV267" s="136"/>
      <c r="CW267" s="136"/>
      <c r="CX267" s="136"/>
      <c r="CY267" s="136"/>
      <c r="CZ267" s="136"/>
      <c r="DA267" s="136"/>
      <c r="DB267" s="136"/>
      <c r="DC267" s="136"/>
      <c r="DD267" s="136"/>
      <c r="DE267" s="136"/>
      <c r="DF267" s="136"/>
      <c r="DG267" s="136"/>
      <c r="DH267" s="136"/>
      <c r="DI267" s="136"/>
      <c r="DJ267" s="136"/>
      <c r="DK267" s="136"/>
      <c r="DL267" s="136"/>
    </row>
    <row r="268" spans="2:116" s="96" customFormat="1" ht="15.75" customHeight="1">
      <c r="D268" s="97"/>
      <c r="E268" s="97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  <c r="AY268" s="136"/>
      <c r="AZ268" s="136"/>
      <c r="BA268" s="136"/>
      <c r="BB268" s="136"/>
      <c r="BC268" s="136"/>
      <c r="BD268" s="136"/>
      <c r="BE268" s="136"/>
      <c r="BF268" s="136"/>
      <c r="BG268" s="136"/>
      <c r="BH268" s="136"/>
      <c r="BI268" s="136"/>
      <c r="BJ268" s="136"/>
      <c r="BK268" s="136"/>
      <c r="BL268" s="136"/>
      <c r="BM268" s="136"/>
      <c r="BN268" s="136"/>
      <c r="BO268" s="136"/>
      <c r="BP268" s="136"/>
      <c r="BQ268" s="136"/>
      <c r="BR268" s="136"/>
      <c r="BS268" s="136"/>
      <c r="BT268" s="136"/>
      <c r="BU268" s="136"/>
      <c r="BV268" s="136"/>
      <c r="BW268" s="136"/>
      <c r="BX268" s="136"/>
      <c r="BY268" s="136"/>
      <c r="BZ268" s="136"/>
      <c r="CA268" s="136"/>
      <c r="CB268" s="136"/>
      <c r="CC268" s="136"/>
      <c r="CD268" s="136"/>
      <c r="CE268" s="136"/>
      <c r="CF268" s="136"/>
      <c r="CG268" s="136"/>
      <c r="CH268" s="136"/>
      <c r="CI268" s="136"/>
      <c r="CJ268" s="136"/>
      <c r="CK268" s="136"/>
      <c r="CL268" s="136"/>
      <c r="CM268" s="136"/>
      <c r="CN268" s="136"/>
      <c r="CO268" s="136"/>
      <c r="CP268" s="136"/>
      <c r="CQ268" s="136"/>
      <c r="CR268" s="136"/>
      <c r="CS268" s="136"/>
      <c r="CT268" s="136"/>
      <c r="CU268" s="136"/>
      <c r="CV268" s="136"/>
      <c r="CW268" s="136"/>
      <c r="CX268" s="136"/>
      <c r="CY268" s="136"/>
      <c r="CZ268" s="136"/>
      <c r="DA268" s="136"/>
      <c r="DB268" s="136"/>
      <c r="DC268" s="136"/>
      <c r="DD268" s="136"/>
      <c r="DE268" s="136"/>
      <c r="DF268" s="136"/>
      <c r="DG268" s="136"/>
      <c r="DH268" s="136"/>
      <c r="DI268" s="136"/>
      <c r="DJ268" s="136"/>
      <c r="DK268" s="136"/>
      <c r="DL268" s="136"/>
    </row>
    <row r="269" spans="2:116" s="96" customFormat="1" ht="15.75" customHeight="1">
      <c r="D269" s="97"/>
      <c r="E269" s="97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  <c r="BG269" s="136"/>
      <c r="BH269" s="136"/>
      <c r="BI269" s="136"/>
      <c r="BJ269" s="136"/>
      <c r="BK269" s="136"/>
      <c r="BL269" s="136"/>
      <c r="BM269" s="136"/>
      <c r="BN269" s="136"/>
      <c r="BO269" s="136"/>
      <c r="BP269" s="136"/>
      <c r="BQ269" s="136"/>
      <c r="BR269" s="136"/>
      <c r="BS269" s="136"/>
      <c r="BT269" s="136"/>
      <c r="BU269" s="136"/>
      <c r="BV269" s="136"/>
      <c r="BW269" s="136"/>
      <c r="BX269" s="136"/>
      <c r="BY269" s="136"/>
      <c r="BZ269" s="136"/>
      <c r="CA269" s="136"/>
      <c r="CB269" s="136"/>
      <c r="CC269" s="136"/>
      <c r="CD269" s="136"/>
      <c r="CE269" s="136"/>
      <c r="CF269" s="136"/>
      <c r="CG269" s="136"/>
      <c r="CH269" s="136"/>
      <c r="CI269" s="136"/>
      <c r="CJ269" s="136"/>
      <c r="CK269" s="136"/>
      <c r="CL269" s="136"/>
      <c r="CM269" s="136"/>
      <c r="CN269" s="136"/>
      <c r="CO269" s="136"/>
      <c r="CP269" s="136"/>
      <c r="CQ269" s="136"/>
      <c r="CR269" s="136"/>
      <c r="CS269" s="136"/>
      <c r="CT269" s="136"/>
      <c r="CU269" s="136"/>
      <c r="CV269" s="136"/>
      <c r="CW269" s="136"/>
      <c r="CX269" s="136"/>
      <c r="CY269" s="136"/>
      <c r="CZ269" s="136"/>
      <c r="DA269" s="136"/>
      <c r="DB269" s="136"/>
      <c r="DC269" s="136"/>
      <c r="DD269" s="136"/>
      <c r="DE269" s="136"/>
      <c r="DF269" s="136"/>
      <c r="DG269" s="136"/>
      <c r="DH269" s="136"/>
      <c r="DI269" s="136"/>
      <c r="DJ269" s="136"/>
      <c r="DK269" s="136"/>
      <c r="DL269" s="136"/>
    </row>
    <row r="270" spans="2:116" s="96" customFormat="1" ht="15.75" customHeight="1">
      <c r="D270" s="97"/>
      <c r="E270" s="97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  <c r="AX270" s="136"/>
      <c r="AY270" s="136"/>
      <c r="AZ270" s="136"/>
      <c r="BA270" s="136"/>
      <c r="BB270" s="136"/>
      <c r="BC270" s="136"/>
      <c r="BD270" s="136"/>
      <c r="BE270" s="136"/>
      <c r="BF270" s="136"/>
      <c r="BG270" s="136"/>
      <c r="BH270" s="136"/>
      <c r="BI270" s="136"/>
      <c r="BJ270" s="136"/>
      <c r="BK270" s="136"/>
      <c r="BL270" s="136"/>
      <c r="BM270" s="136"/>
      <c r="BN270" s="136"/>
      <c r="BO270" s="136"/>
      <c r="BP270" s="136"/>
      <c r="BQ270" s="136"/>
      <c r="BR270" s="136"/>
      <c r="BS270" s="136"/>
      <c r="BT270" s="136"/>
      <c r="BU270" s="136"/>
      <c r="BV270" s="136"/>
      <c r="BW270" s="136"/>
      <c r="BX270" s="136"/>
      <c r="BY270" s="136"/>
      <c r="BZ270" s="136"/>
      <c r="CA270" s="136"/>
      <c r="CB270" s="136"/>
      <c r="CC270" s="136"/>
      <c r="CD270" s="136"/>
      <c r="CE270" s="136"/>
      <c r="CF270" s="136"/>
      <c r="CG270" s="136"/>
      <c r="CH270" s="136"/>
      <c r="CI270" s="136"/>
      <c r="CJ270" s="136"/>
      <c r="CK270" s="136"/>
      <c r="CL270" s="136"/>
      <c r="CM270" s="136"/>
      <c r="CN270" s="136"/>
      <c r="CO270" s="136"/>
      <c r="CP270" s="136"/>
      <c r="CQ270" s="136"/>
      <c r="CR270" s="136"/>
      <c r="CS270" s="136"/>
      <c r="CT270" s="136"/>
      <c r="CU270" s="136"/>
      <c r="CV270" s="136"/>
      <c r="CW270" s="136"/>
      <c r="CX270" s="136"/>
      <c r="CY270" s="136"/>
      <c r="CZ270" s="136"/>
      <c r="DA270" s="136"/>
      <c r="DB270" s="136"/>
      <c r="DC270" s="136"/>
      <c r="DD270" s="136"/>
      <c r="DE270" s="136"/>
      <c r="DF270" s="136"/>
      <c r="DG270" s="136"/>
      <c r="DH270" s="136"/>
      <c r="DI270" s="136"/>
      <c r="DJ270" s="136"/>
      <c r="DK270" s="136"/>
      <c r="DL270" s="136"/>
    </row>
    <row r="271" spans="2:116" s="96" customFormat="1" ht="15.75" customHeight="1">
      <c r="D271" s="97"/>
      <c r="E271" s="97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6"/>
      <c r="BB271" s="136"/>
      <c r="BC271" s="136"/>
      <c r="BD271" s="136"/>
      <c r="BE271" s="136"/>
      <c r="BF271" s="136"/>
      <c r="BG271" s="136"/>
      <c r="BH271" s="136"/>
      <c r="BI271" s="136"/>
      <c r="BJ271" s="136"/>
      <c r="BK271" s="136"/>
      <c r="BL271" s="136"/>
      <c r="BM271" s="136"/>
      <c r="BN271" s="136"/>
      <c r="BO271" s="136"/>
      <c r="BP271" s="136"/>
      <c r="BQ271" s="136"/>
      <c r="BR271" s="136"/>
      <c r="BS271" s="136"/>
      <c r="BT271" s="136"/>
      <c r="BU271" s="136"/>
      <c r="BV271" s="136"/>
      <c r="BW271" s="136"/>
      <c r="BX271" s="136"/>
      <c r="BY271" s="136"/>
      <c r="BZ271" s="136"/>
      <c r="CA271" s="136"/>
      <c r="CB271" s="136"/>
      <c r="CC271" s="136"/>
      <c r="CD271" s="136"/>
      <c r="CE271" s="136"/>
      <c r="CF271" s="136"/>
      <c r="CG271" s="136"/>
      <c r="CH271" s="136"/>
      <c r="CI271" s="136"/>
      <c r="CJ271" s="136"/>
      <c r="CK271" s="136"/>
      <c r="CL271" s="136"/>
      <c r="CM271" s="136"/>
      <c r="CN271" s="136"/>
      <c r="CO271" s="136"/>
      <c r="CP271" s="136"/>
      <c r="CQ271" s="136"/>
      <c r="CR271" s="136"/>
      <c r="CS271" s="136"/>
      <c r="CT271" s="136"/>
      <c r="CU271" s="136"/>
      <c r="CV271" s="136"/>
      <c r="CW271" s="136"/>
      <c r="CX271" s="136"/>
      <c r="CY271" s="136"/>
      <c r="CZ271" s="136"/>
      <c r="DA271" s="136"/>
      <c r="DB271" s="136"/>
      <c r="DC271" s="136"/>
      <c r="DD271" s="136"/>
      <c r="DE271" s="136"/>
      <c r="DF271" s="136"/>
      <c r="DG271" s="136"/>
      <c r="DH271" s="136"/>
      <c r="DI271" s="136"/>
      <c r="DJ271" s="136"/>
      <c r="DK271" s="136"/>
      <c r="DL271" s="136"/>
    </row>
    <row r="272" spans="2:116" s="96" customFormat="1" ht="15.75" customHeight="1">
      <c r="B272" s="13"/>
      <c r="C272" s="13"/>
      <c r="D272" s="15"/>
      <c r="E272" s="15"/>
      <c r="F272" s="13"/>
      <c r="G272" s="13"/>
      <c r="H272" s="13"/>
      <c r="I272" s="13"/>
      <c r="J272" s="13"/>
      <c r="K272" s="13"/>
      <c r="L272" s="13"/>
      <c r="M272" s="13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36"/>
      <c r="BB272" s="136"/>
      <c r="BC272" s="136"/>
      <c r="BD272" s="136"/>
      <c r="BE272" s="136"/>
      <c r="BF272" s="136"/>
      <c r="BG272" s="136"/>
      <c r="BH272" s="136"/>
      <c r="BI272" s="136"/>
      <c r="BJ272" s="136"/>
      <c r="BK272" s="136"/>
      <c r="BL272" s="136"/>
      <c r="BM272" s="136"/>
      <c r="BN272" s="136"/>
      <c r="BO272" s="136"/>
      <c r="BP272" s="136"/>
      <c r="BQ272" s="136"/>
      <c r="BR272" s="136"/>
      <c r="BS272" s="136"/>
      <c r="BT272" s="136"/>
      <c r="BU272" s="136"/>
      <c r="BV272" s="136"/>
      <c r="BW272" s="136"/>
      <c r="BX272" s="136"/>
      <c r="BY272" s="136"/>
      <c r="BZ272" s="136"/>
      <c r="CA272" s="136"/>
      <c r="CB272" s="136"/>
      <c r="CC272" s="136"/>
      <c r="CD272" s="136"/>
      <c r="CE272" s="136"/>
      <c r="CF272" s="136"/>
      <c r="CG272" s="136"/>
      <c r="CH272" s="136"/>
      <c r="CI272" s="136"/>
      <c r="CJ272" s="136"/>
      <c r="CK272" s="136"/>
      <c r="CL272" s="136"/>
      <c r="CM272" s="136"/>
      <c r="CN272" s="136"/>
      <c r="CO272" s="136"/>
      <c r="CP272" s="136"/>
      <c r="CQ272" s="136"/>
      <c r="CR272" s="136"/>
      <c r="CS272" s="136"/>
      <c r="CT272" s="136"/>
      <c r="CU272" s="136"/>
      <c r="CV272" s="136"/>
      <c r="CW272" s="136"/>
      <c r="CX272" s="136"/>
      <c r="CY272" s="136"/>
      <c r="CZ272" s="136"/>
      <c r="DA272" s="136"/>
      <c r="DB272" s="136"/>
      <c r="DC272" s="136"/>
      <c r="DD272" s="136"/>
      <c r="DE272" s="136"/>
      <c r="DF272" s="136"/>
      <c r="DG272" s="136"/>
      <c r="DH272" s="136"/>
      <c r="DI272" s="136"/>
      <c r="DJ272" s="136"/>
      <c r="DK272" s="136"/>
      <c r="DL272" s="136"/>
    </row>
    <row r="273" spans="2:116" s="96" customFormat="1" ht="15.75" customHeight="1">
      <c r="B273" s="13"/>
      <c r="C273" s="13"/>
      <c r="D273" s="15"/>
      <c r="E273" s="15"/>
      <c r="F273" s="13"/>
      <c r="G273" s="13"/>
      <c r="H273" s="13"/>
      <c r="I273" s="13"/>
      <c r="J273" s="13"/>
      <c r="K273" s="13"/>
      <c r="L273" s="13"/>
      <c r="M273" s="13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136"/>
      <c r="BF273" s="136"/>
      <c r="BG273" s="136"/>
      <c r="BH273" s="136"/>
      <c r="BI273" s="136"/>
      <c r="BJ273" s="136"/>
      <c r="BK273" s="136"/>
      <c r="BL273" s="136"/>
      <c r="BM273" s="136"/>
      <c r="BN273" s="136"/>
      <c r="BO273" s="136"/>
      <c r="BP273" s="136"/>
      <c r="BQ273" s="136"/>
      <c r="BR273" s="136"/>
      <c r="BS273" s="136"/>
      <c r="BT273" s="136"/>
      <c r="BU273" s="136"/>
      <c r="BV273" s="136"/>
      <c r="BW273" s="136"/>
      <c r="BX273" s="136"/>
      <c r="BY273" s="136"/>
      <c r="BZ273" s="136"/>
      <c r="CA273" s="136"/>
      <c r="CB273" s="136"/>
      <c r="CC273" s="136"/>
      <c r="CD273" s="136"/>
      <c r="CE273" s="136"/>
      <c r="CF273" s="136"/>
      <c r="CG273" s="136"/>
      <c r="CH273" s="136"/>
      <c r="CI273" s="136"/>
      <c r="CJ273" s="136"/>
      <c r="CK273" s="136"/>
      <c r="CL273" s="136"/>
      <c r="CM273" s="136"/>
      <c r="CN273" s="136"/>
      <c r="CO273" s="136"/>
      <c r="CP273" s="136"/>
      <c r="CQ273" s="136"/>
      <c r="CR273" s="136"/>
      <c r="CS273" s="136"/>
      <c r="CT273" s="136"/>
      <c r="CU273" s="136"/>
      <c r="CV273" s="136"/>
      <c r="CW273" s="136"/>
      <c r="CX273" s="136"/>
      <c r="CY273" s="136"/>
      <c r="CZ273" s="136"/>
      <c r="DA273" s="136"/>
      <c r="DB273" s="136"/>
      <c r="DC273" s="136"/>
      <c r="DD273" s="136"/>
      <c r="DE273" s="136"/>
      <c r="DF273" s="136"/>
      <c r="DG273" s="136"/>
      <c r="DH273" s="136"/>
      <c r="DI273" s="136"/>
      <c r="DJ273" s="136"/>
      <c r="DK273" s="136"/>
      <c r="DL273" s="136"/>
    </row>
    <row r="274" spans="2:116" s="96" customFormat="1" ht="15.75" customHeight="1">
      <c r="B274" s="13"/>
      <c r="C274" s="13"/>
      <c r="D274" s="15"/>
      <c r="E274" s="15"/>
      <c r="F274" s="13"/>
      <c r="G274" s="13"/>
      <c r="H274" s="13"/>
      <c r="I274" s="13"/>
      <c r="J274" s="13"/>
      <c r="K274" s="13"/>
      <c r="L274" s="13"/>
      <c r="M274" s="13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  <c r="AY274" s="136"/>
      <c r="AZ274" s="136"/>
      <c r="BA274" s="136"/>
      <c r="BB274" s="136"/>
      <c r="BC274" s="136"/>
      <c r="BD274" s="136"/>
      <c r="BE274" s="136"/>
      <c r="BF274" s="136"/>
      <c r="BG274" s="136"/>
      <c r="BH274" s="136"/>
      <c r="BI274" s="136"/>
      <c r="BJ274" s="136"/>
      <c r="BK274" s="136"/>
      <c r="BL274" s="136"/>
      <c r="BM274" s="136"/>
      <c r="BN274" s="136"/>
      <c r="BO274" s="136"/>
      <c r="BP274" s="136"/>
      <c r="BQ274" s="136"/>
      <c r="BR274" s="136"/>
      <c r="BS274" s="136"/>
      <c r="BT274" s="136"/>
      <c r="BU274" s="136"/>
      <c r="BV274" s="136"/>
      <c r="BW274" s="136"/>
      <c r="BX274" s="136"/>
      <c r="BY274" s="136"/>
      <c r="BZ274" s="136"/>
      <c r="CA274" s="136"/>
      <c r="CB274" s="136"/>
      <c r="CC274" s="136"/>
      <c r="CD274" s="136"/>
      <c r="CE274" s="136"/>
      <c r="CF274" s="136"/>
      <c r="CG274" s="136"/>
      <c r="CH274" s="136"/>
      <c r="CI274" s="136"/>
      <c r="CJ274" s="136"/>
      <c r="CK274" s="136"/>
      <c r="CL274" s="136"/>
      <c r="CM274" s="136"/>
      <c r="CN274" s="136"/>
      <c r="CO274" s="136"/>
      <c r="CP274" s="136"/>
      <c r="CQ274" s="136"/>
      <c r="CR274" s="136"/>
      <c r="CS274" s="136"/>
      <c r="CT274" s="136"/>
      <c r="CU274" s="136"/>
      <c r="CV274" s="136"/>
      <c r="CW274" s="136"/>
      <c r="CX274" s="136"/>
      <c r="CY274" s="136"/>
      <c r="CZ274" s="136"/>
      <c r="DA274" s="136"/>
      <c r="DB274" s="136"/>
      <c r="DC274" s="136"/>
      <c r="DD274" s="136"/>
      <c r="DE274" s="136"/>
      <c r="DF274" s="136"/>
      <c r="DG274" s="136"/>
      <c r="DH274" s="136"/>
      <c r="DI274" s="136"/>
      <c r="DJ274" s="136"/>
      <c r="DK274" s="136"/>
      <c r="DL274" s="136"/>
    </row>
    <row r="275" spans="2:116" s="96" customFormat="1" ht="15.75" customHeight="1">
      <c r="B275" s="13"/>
      <c r="C275" s="13"/>
      <c r="D275" s="15"/>
      <c r="E275" s="15"/>
      <c r="F275" s="13"/>
      <c r="G275" s="13"/>
      <c r="H275" s="13"/>
      <c r="I275" s="13"/>
      <c r="J275" s="13"/>
      <c r="K275" s="13"/>
      <c r="L275" s="13"/>
      <c r="M275" s="13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  <c r="AY275" s="136"/>
      <c r="AZ275" s="136"/>
      <c r="BA275" s="136"/>
      <c r="BB275" s="136"/>
      <c r="BC275" s="136"/>
      <c r="BD275" s="136"/>
      <c r="BE275" s="136"/>
      <c r="BF275" s="136"/>
      <c r="BG275" s="136"/>
      <c r="BH275" s="136"/>
      <c r="BI275" s="136"/>
      <c r="BJ275" s="136"/>
      <c r="BK275" s="136"/>
      <c r="BL275" s="136"/>
      <c r="BM275" s="136"/>
      <c r="BN275" s="136"/>
      <c r="BO275" s="136"/>
      <c r="BP275" s="136"/>
      <c r="BQ275" s="136"/>
      <c r="BR275" s="136"/>
      <c r="BS275" s="136"/>
      <c r="BT275" s="136"/>
      <c r="BU275" s="136"/>
      <c r="BV275" s="136"/>
      <c r="BW275" s="136"/>
      <c r="BX275" s="136"/>
      <c r="BY275" s="136"/>
      <c r="BZ275" s="136"/>
      <c r="CA275" s="136"/>
      <c r="CB275" s="136"/>
      <c r="CC275" s="136"/>
      <c r="CD275" s="136"/>
      <c r="CE275" s="136"/>
      <c r="CF275" s="136"/>
      <c r="CG275" s="136"/>
      <c r="CH275" s="136"/>
      <c r="CI275" s="136"/>
      <c r="CJ275" s="136"/>
      <c r="CK275" s="136"/>
      <c r="CL275" s="136"/>
      <c r="CM275" s="136"/>
      <c r="CN275" s="136"/>
      <c r="CO275" s="136"/>
      <c r="CP275" s="136"/>
      <c r="CQ275" s="136"/>
      <c r="CR275" s="136"/>
      <c r="CS275" s="136"/>
      <c r="CT275" s="136"/>
      <c r="CU275" s="136"/>
      <c r="CV275" s="136"/>
      <c r="CW275" s="136"/>
      <c r="CX275" s="136"/>
      <c r="CY275" s="136"/>
      <c r="CZ275" s="136"/>
      <c r="DA275" s="136"/>
      <c r="DB275" s="136"/>
      <c r="DC275" s="136"/>
      <c r="DD275" s="136"/>
      <c r="DE275" s="136"/>
      <c r="DF275" s="136"/>
      <c r="DG275" s="136"/>
      <c r="DH275" s="136"/>
      <c r="DI275" s="136"/>
      <c r="DJ275" s="136"/>
      <c r="DK275" s="136"/>
      <c r="DL275" s="136"/>
    </row>
    <row r="276" spans="2:116" s="96" customFormat="1" ht="15.75" customHeight="1">
      <c r="B276" s="13"/>
      <c r="C276" s="13"/>
      <c r="D276" s="15"/>
      <c r="E276" s="15"/>
      <c r="F276" s="13"/>
      <c r="G276" s="13"/>
      <c r="H276" s="13"/>
      <c r="I276" s="13"/>
      <c r="J276" s="13"/>
      <c r="K276" s="13"/>
      <c r="L276" s="13"/>
      <c r="M276" s="13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  <c r="AZ276" s="136"/>
      <c r="BA276" s="136"/>
      <c r="BB276" s="136"/>
      <c r="BC276" s="136"/>
      <c r="BD276" s="136"/>
      <c r="BE276" s="136"/>
      <c r="BF276" s="136"/>
      <c r="BG276" s="136"/>
      <c r="BH276" s="136"/>
      <c r="BI276" s="136"/>
      <c r="BJ276" s="136"/>
      <c r="BK276" s="136"/>
      <c r="BL276" s="136"/>
      <c r="BM276" s="136"/>
      <c r="BN276" s="136"/>
      <c r="BO276" s="136"/>
      <c r="BP276" s="136"/>
      <c r="BQ276" s="136"/>
      <c r="BR276" s="136"/>
      <c r="BS276" s="136"/>
      <c r="BT276" s="136"/>
      <c r="BU276" s="136"/>
      <c r="BV276" s="136"/>
      <c r="BW276" s="136"/>
      <c r="BX276" s="136"/>
      <c r="BY276" s="136"/>
      <c r="BZ276" s="136"/>
      <c r="CA276" s="136"/>
      <c r="CB276" s="136"/>
      <c r="CC276" s="136"/>
      <c r="CD276" s="136"/>
      <c r="CE276" s="136"/>
      <c r="CF276" s="136"/>
      <c r="CG276" s="136"/>
      <c r="CH276" s="136"/>
      <c r="CI276" s="136"/>
      <c r="CJ276" s="136"/>
      <c r="CK276" s="136"/>
      <c r="CL276" s="136"/>
      <c r="CM276" s="136"/>
      <c r="CN276" s="136"/>
      <c r="CO276" s="136"/>
      <c r="CP276" s="136"/>
      <c r="CQ276" s="136"/>
      <c r="CR276" s="136"/>
      <c r="CS276" s="136"/>
      <c r="CT276" s="136"/>
      <c r="CU276" s="136"/>
      <c r="CV276" s="136"/>
      <c r="CW276" s="136"/>
      <c r="CX276" s="136"/>
      <c r="CY276" s="136"/>
      <c r="CZ276" s="136"/>
      <c r="DA276" s="136"/>
      <c r="DB276" s="136"/>
      <c r="DC276" s="136"/>
      <c r="DD276" s="136"/>
      <c r="DE276" s="136"/>
      <c r="DF276" s="136"/>
      <c r="DG276" s="136"/>
      <c r="DH276" s="136"/>
      <c r="DI276" s="136"/>
      <c r="DJ276" s="136"/>
      <c r="DK276" s="136"/>
      <c r="DL276" s="136"/>
    </row>
    <row r="277" spans="2:116" s="96" customFormat="1" ht="15.75" customHeight="1">
      <c r="B277" s="13"/>
      <c r="C277" s="13"/>
      <c r="D277" s="15"/>
      <c r="E277" s="15"/>
      <c r="F277" s="13"/>
      <c r="G277" s="13"/>
      <c r="H277" s="13"/>
      <c r="I277" s="13"/>
      <c r="J277" s="13"/>
      <c r="K277" s="13"/>
      <c r="L277" s="13"/>
      <c r="M277" s="13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  <c r="AY277" s="136"/>
      <c r="AZ277" s="136"/>
      <c r="BA277" s="136"/>
      <c r="BB277" s="136"/>
      <c r="BC277" s="136"/>
      <c r="BD277" s="136"/>
      <c r="BE277" s="136"/>
      <c r="BF277" s="136"/>
      <c r="BG277" s="136"/>
      <c r="BH277" s="136"/>
      <c r="BI277" s="136"/>
      <c r="BJ277" s="136"/>
      <c r="BK277" s="136"/>
      <c r="BL277" s="136"/>
      <c r="BM277" s="136"/>
      <c r="BN277" s="136"/>
      <c r="BO277" s="136"/>
      <c r="BP277" s="136"/>
      <c r="BQ277" s="136"/>
      <c r="BR277" s="136"/>
      <c r="BS277" s="136"/>
      <c r="BT277" s="136"/>
      <c r="BU277" s="136"/>
      <c r="BV277" s="136"/>
      <c r="BW277" s="136"/>
      <c r="BX277" s="136"/>
      <c r="BY277" s="136"/>
      <c r="BZ277" s="136"/>
      <c r="CA277" s="136"/>
      <c r="CB277" s="136"/>
      <c r="CC277" s="136"/>
      <c r="CD277" s="136"/>
      <c r="CE277" s="136"/>
      <c r="CF277" s="136"/>
      <c r="CG277" s="136"/>
      <c r="CH277" s="136"/>
      <c r="CI277" s="136"/>
      <c r="CJ277" s="136"/>
      <c r="CK277" s="136"/>
      <c r="CL277" s="136"/>
      <c r="CM277" s="136"/>
      <c r="CN277" s="136"/>
      <c r="CO277" s="136"/>
      <c r="CP277" s="136"/>
      <c r="CQ277" s="136"/>
      <c r="CR277" s="136"/>
      <c r="CS277" s="136"/>
      <c r="CT277" s="136"/>
      <c r="CU277" s="136"/>
      <c r="CV277" s="136"/>
      <c r="CW277" s="136"/>
      <c r="CX277" s="136"/>
      <c r="CY277" s="136"/>
      <c r="CZ277" s="136"/>
      <c r="DA277" s="136"/>
      <c r="DB277" s="136"/>
      <c r="DC277" s="136"/>
      <c r="DD277" s="136"/>
      <c r="DE277" s="136"/>
      <c r="DF277" s="136"/>
      <c r="DG277" s="136"/>
      <c r="DH277" s="136"/>
      <c r="DI277" s="136"/>
      <c r="DJ277" s="136"/>
      <c r="DK277" s="136"/>
      <c r="DL277" s="136"/>
    </row>
  </sheetData>
  <sheetProtection algorithmName="SHA-512" hashValue="t6oZqWRvFoRVnrtEE5Ry4rAjTnitheSC1n/BJW0B+k4juHceMgfe/w7uSbSwTG1f0JV1Kit45JsmCrGtpfLvUQ==" saltValue="OdrkLf4h0sKC7DQnjSjPMQ==" spinCount="100000" sheet="1" objects="1" scenarios="1"/>
  <mergeCells count="26">
    <mergeCell ref="M49:M50"/>
    <mergeCell ref="N49:N50"/>
    <mergeCell ref="G49:L49"/>
    <mergeCell ref="G50:L50"/>
    <mergeCell ref="B49:F50"/>
    <mergeCell ref="B4:N4"/>
    <mergeCell ref="B23:C25"/>
    <mergeCell ref="G6:J6"/>
    <mergeCell ref="B17:C19"/>
    <mergeCell ref="B20:C22"/>
    <mergeCell ref="N6:N7"/>
    <mergeCell ref="M6:M7"/>
    <mergeCell ref="L6:L7"/>
    <mergeCell ref="K6:K7"/>
    <mergeCell ref="B41:C43"/>
    <mergeCell ref="F6:F7"/>
    <mergeCell ref="B11:C13"/>
    <mergeCell ref="B14:C16"/>
    <mergeCell ref="B44:C46"/>
    <mergeCell ref="B26:C28"/>
    <mergeCell ref="B29:C31"/>
    <mergeCell ref="B32:C34"/>
    <mergeCell ref="B35:C37"/>
    <mergeCell ref="E6:E7"/>
    <mergeCell ref="B38:C40"/>
    <mergeCell ref="B8:C10"/>
  </mergeCells>
  <phoneticPr fontId="3" type="noConversion"/>
  <pageMargins left="0.98425196850393704" right="0.35433070866141736" top="1.299212598425197" bottom="0" header="0.51181102362204722" footer="0"/>
  <pageSetup scale="80" orientation="portrait" horizontalDpi="1200" verticalDpi="1200" r:id="rId1"/>
  <headerFooter alignWithMargins="0">
    <oddHeader>&amp;C&amp;11INSTITUTO SUPERIOR TÉCNICO — BALANÇO SOCIAL DE 2018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31</vt:i4>
      </vt:variant>
      <vt:variant>
        <vt:lpstr>Intervalos com nome</vt:lpstr>
      </vt:variant>
      <vt:variant>
        <vt:i4>28</vt:i4>
      </vt:variant>
    </vt:vector>
  </HeadingPairs>
  <TitlesOfParts>
    <vt:vector size="59" baseType="lpstr">
      <vt:lpstr>CÁLCULOS</vt:lpstr>
      <vt:lpstr>CÁLCULOS2</vt:lpstr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14.1</vt:lpstr>
      <vt:lpstr>15</vt:lpstr>
      <vt:lpstr>16</vt:lpstr>
      <vt:lpstr>17</vt:lpstr>
      <vt:lpstr>18 e 18.1</vt:lpstr>
      <vt:lpstr>18.2 e 18.3</vt:lpstr>
      <vt:lpstr>19 e 20</vt:lpstr>
      <vt:lpstr>21 </vt:lpstr>
      <vt:lpstr>22</vt:lpstr>
      <vt:lpstr>23 a 26</vt:lpstr>
      <vt:lpstr>27</vt:lpstr>
      <vt:lpstr>28 e 29</vt:lpstr>
      <vt:lpstr>30</vt:lpstr>
      <vt:lpstr>31 e 32</vt:lpstr>
      <vt:lpstr>'1'!Área_de_Impressão</vt:lpstr>
      <vt:lpstr>'10'!Área_de_Impressão</vt:lpstr>
      <vt:lpstr>'11'!Área_de_Impressão</vt:lpstr>
      <vt:lpstr>'12'!Área_de_Impressão</vt:lpstr>
      <vt:lpstr>'13'!Área_de_Impressão</vt:lpstr>
      <vt:lpstr>'14'!Área_de_Impressão</vt:lpstr>
      <vt:lpstr>'14.1'!Área_de_Impressão</vt:lpstr>
      <vt:lpstr>'15'!Área_de_Impressão</vt:lpstr>
      <vt:lpstr>'17'!Área_de_Impressão</vt:lpstr>
      <vt:lpstr>'18 e 18.1'!Área_de_Impressão</vt:lpstr>
      <vt:lpstr>'18.2 e 18.3'!Área_de_Impressão</vt:lpstr>
      <vt:lpstr>'19 e 20'!Área_de_Impressão</vt:lpstr>
      <vt:lpstr>'2'!Área_de_Impressão</vt:lpstr>
      <vt:lpstr>'21 '!Área_de_Impressão</vt:lpstr>
      <vt:lpstr>'22'!Área_de_Impressão</vt:lpstr>
      <vt:lpstr>'23 a 26'!Área_de_Impressão</vt:lpstr>
      <vt:lpstr>'27'!Área_de_Impressão</vt:lpstr>
      <vt:lpstr>'28 e 29'!Área_de_Impressão</vt:lpstr>
      <vt:lpstr>'3'!Área_de_Impressão</vt:lpstr>
      <vt:lpstr>'30'!Área_de_Impressão</vt:lpstr>
      <vt:lpstr>'31 e 32'!Área_de_Impressão</vt:lpstr>
      <vt:lpstr>'4'!Área_de_Impressão</vt:lpstr>
      <vt:lpstr>'5'!Área_de_Impressão</vt:lpstr>
      <vt:lpstr>'6'!Área_de_Impressão</vt:lpstr>
      <vt:lpstr>'8'!Área_de_Impressão</vt:lpstr>
      <vt:lpstr>'9'!Área_de_Impressão</vt:lpstr>
      <vt:lpstr>CÁLCULOS!Área_de_Impressão</vt:lpstr>
      <vt:lpstr>ÍNDICE!Área_de_Impressão</vt:lpstr>
    </vt:vector>
  </TitlesOfParts>
  <Company>GEP-IST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Glória Pinheiro</dc:creator>
  <cp:lastModifiedBy>Gloria Pinheiro</cp:lastModifiedBy>
  <cp:lastPrinted>2019-09-19T10:47:56Z</cp:lastPrinted>
  <dcterms:created xsi:type="dcterms:W3CDTF">2003-11-24T12:08:55Z</dcterms:created>
  <dcterms:modified xsi:type="dcterms:W3CDTF">2019-09-19T10:53:27Z</dcterms:modified>
</cp:coreProperties>
</file>